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3B2A98A8-357D-BF4B-A714-4BA5ED03EA7D}" xr6:coauthVersionLast="47" xr6:coauthVersionMax="47" xr10:uidLastSave="{00000000-0000-0000-0000-000000000000}"/>
  <bookViews>
    <workbookView xWindow="0" yWindow="500" windowWidth="34740" windowHeight="21900" xr2:uid="{00000000-000D-0000-FFFF-FFFF00000000}"/>
  </bookViews>
  <sheets>
    <sheet name="Table S1" sheetId="7" r:id="rId1"/>
    <sheet name="Table S2" sheetId="13" r:id="rId2"/>
    <sheet name="Table S3" sheetId="14" r:id="rId3"/>
    <sheet name="Table S4" sheetId="15" r:id="rId4"/>
    <sheet name="Table S5" sheetId="18" r:id="rId5"/>
    <sheet name="Table S6" sheetId="19" r:id="rId6"/>
    <sheet name="Table S7" sheetId="25" r:id="rId7"/>
    <sheet name="Table S8" sheetId="8" r:id="rId8"/>
    <sheet name="Table S9" sheetId="9" r:id="rId9"/>
    <sheet name="Table S10" sheetId="20" r:id="rId10"/>
    <sheet name="Table S11" sheetId="21" r:id="rId11"/>
    <sheet name="Table S12" sheetId="22" r:id="rId12"/>
    <sheet name="Table S13" sheetId="23" r:id="rId13"/>
    <sheet name="Table S14" sheetId="24" r:id="rId14"/>
    <sheet name="Table S15" sheetId="10" r:id="rId1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R6" i="24" l="1"/>
  <c r="D538" i="10"/>
  <c r="D537" i="10"/>
  <c r="D531" i="10"/>
  <c r="D530" i="10"/>
  <c r="D518" i="10"/>
  <c r="D517" i="10"/>
  <c r="D511" i="10"/>
  <c r="D510" i="10"/>
  <c r="D492" i="10"/>
  <c r="D491" i="10"/>
  <c r="D483" i="10"/>
  <c r="D482" i="10"/>
  <c r="D441" i="10"/>
  <c r="D440" i="10"/>
  <c r="D395" i="10"/>
  <c r="D394" i="10"/>
  <c r="D374" i="10"/>
  <c r="D373" i="10"/>
  <c r="D344" i="10"/>
  <c r="D343" i="10"/>
  <c r="D335" i="10"/>
  <c r="D334" i="10"/>
  <c r="D322" i="10"/>
  <c r="D321" i="10"/>
  <c r="D292" i="10"/>
  <c r="D291" i="10"/>
  <c r="D285" i="10"/>
  <c r="D284" i="10"/>
  <c r="D268" i="10"/>
  <c r="D267" i="10"/>
  <c r="D260" i="10"/>
  <c r="D259" i="10"/>
  <c r="D233" i="10"/>
  <c r="D232" i="10"/>
  <c r="D209" i="10"/>
  <c r="D208" i="10"/>
  <c r="D187" i="10"/>
  <c r="D186" i="10"/>
  <c r="D174" i="10"/>
  <c r="D173" i="10"/>
  <c r="D151" i="10"/>
  <c r="D152" i="10"/>
  <c r="D142" i="10"/>
  <c r="D141" i="10"/>
  <c r="D122" i="10"/>
  <c r="D121" i="10"/>
  <c r="D115" i="10"/>
  <c r="D114" i="10"/>
  <c r="D90" i="10"/>
  <c r="D89" i="10"/>
  <c r="D74" i="10"/>
  <c r="D73" i="10"/>
  <c r="D53" i="10"/>
  <c r="D36" i="10"/>
  <c r="D23" i="10"/>
  <c r="D15" i="10"/>
  <c r="E232" i="10"/>
  <c r="F232" i="10"/>
  <c r="E233" i="10"/>
  <c r="F233" i="10"/>
  <c r="E510" i="10"/>
  <c r="F510" i="10"/>
  <c r="E511" i="10"/>
  <c r="F511" i="10"/>
  <c r="E482" i="10"/>
  <c r="F482" i="10"/>
  <c r="E483" i="10"/>
  <c r="F483" i="10"/>
  <c r="G444" i="10"/>
  <c r="G445" i="10"/>
  <c r="G446" i="10"/>
  <c r="G447" i="10"/>
  <c r="G448" i="10"/>
  <c r="G449" i="10"/>
  <c r="G450" i="10"/>
  <c r="G451" i="10"/>
  <c r="G452" i="10"/>
  <c r="G453" i="10"/>
  <c r="G454" i="10"/>
  <c r="G455" i="10"/>
  <c r="G456" i="10"/>
  <c r="G457" i="10"/>
  <c r="G458" i="10"/>
  <c r="G459" i="10"/>
  <c r="G460" i="10"/>
  <c r="G461" i="10"/>
  <c r="G462" i="10"/>
  <c r="G463" i="10"/>
  <c r="G464" i="10"/>
  <c r="G465" i="10"/>
  <c r="G466" i="10"/>
  <c r="G467" i="10"/>
  <c r="G468" i="10"/>
  <c r="G469" i="10"/>
  <c r="G470" i="10"/>
  <c r="G471" i="10"/>
  <c r="G472" i="10"/>
  <c r="G473" i="10"/>
  <c r="G474" i="10"/>
  <c r="G475" i="10"/>
  <c r="G476" i="10"/>
  <c r="G477" i="10"/>
  <c r="G478" i="10"/>
  <c r="G479" i="10"/>
  <c r="G480" i="10"/>
  <c r="G443" i="10"/>
  <c r="F440" i="10"/>
  <c r="F441" i="10"/>
  <c r="E440" i="10"/>
  <c r="E441" i="10"/>
  <c r="G482" i="10"/>
  <c r="E186" i="10"/>
  <c r="F186" i="10"/>
  <c r="E187" i="10"/>
  <c r="F187" i="10"/>
  <c r="G184" i="10"/>
  <c r="G428" i="10"/>
  <c r="G429" i="10"/>
  <c r="G430" i="10"/>
  <c r="G431" i="10"/>
  <c r="G432" i="10"/>
  <c r="G433" i="10"/>
  <c r="G434" i="10"/>
  <c r="G435" i="10"/>
  <c r="G436" i="10"/>
  <c r="G437" i="10"/>
  <c r="G438" i="10"/>
  <c r="G177" i="10"/>
  <c r="G178" i="10"/>
  <c r="G179" i="10"/>
  <c r="G180" i="10"/>
  <c r="G181" i="10"/>
  <c r="G182" i="10"/>
  <c r="G183" i="10"/>
  <c r="G176" i="10"/>
  <c r="G186" i="10"/>
  <c r="F173" i="10"/>
  <c r="F174" i="10"/>
  <c r="E173" i="10"/>
  <c r="E174" i="10"/>
  <c r="G398" i="10"/>
  <c r="G399" i="10"/>
  <c r="G400" i="10"/>
  <c r="G401" i="10"/>
  <c r="G402" i="10"/>
  <c r="G403" i="10"/>
  <c r="G404" i="10"/>
  <c r="G405" i="10"/>
  <c r="G406" i="10"/>
  <c r="G407" i="10"/>
  <c r="G408" i="10"/>
  <c r="G409" i="10"/>
  <c r="G410" i="10"/>
  <c r="G411" i="10"/>
  <c r="G412" i="10"/>
  <c r="G413" i="10"/>
  <c r="G414" i="10"/>
  <c r="G415" i="10"/>
  <c r="G416" i="10"/>
  <c r="G417" i="10"/>
  <c r="G418" i="10"/>
  <c r="G419" i="10"/>
  <c r="G420" i="10"/>
  <c r="G421" i="10"/>
  <c r="G422" i="10"/>
  <c r="G423" i="10"/>
  <c r="G424" i="10"/>
  <c r="G425" i="10"/>
  <c r="G426" i="10"/>
  <c r="G427" i="10"/>
  <c r="G397" i="10"/>
  <c r="G440" i="10"/>
  <c r="CR7" i="24"/>
  <c r="CR8" i="24"/>
  <c r="CR9" i="24"/>
  <c r="CR10" i="24"/>
  <c r="CR11" i="24"/>
  <c r="CR12" i="24"/>
  <c r="CR13" i="24"/>
  <c r="CR14" i="24"/>
  <c r="CR15" i="24"/>
  <c r="CR16" i="24"/>
  <c r="CR17" i="24"/>
  <c r="C16" i="24"/>
  <c r="C17" i="24"/>
  <c r="D16" i="24"/>
  <c r="D17" i="24"/>
  <c r="E16" i="24"/>
  <c r="E17" i="24"/>
  <c r="F16" i="24"/>
  <c r="F17" i="24"/>
  <c r="G16" i="24"/>
  <c r="G17" i="24"/>
  <c r="H16" i="24"/>
  <c r="H17" i="24"/>
  <c r="I16" i="24"/>
  <c r="I17" i="24"/>
  <c r="J16" i="24"/>
  <c r="J17" i="24"/>
  <c r="K16" i="24"/>
  <c r="K17" i="24"/>
  <c r="L16" i="24"/>
  <c r="L17" i="24"/>
  <c r="M16" i="24"/>
  <c r="M17" i="24"/>
  <c r="N16" i="24"/>
  <c r="N17" i="24"/>
  <c r="O16" i="24"/>
  <c r="O17" i="24"/>
  <c r="P16" i="24"/>
  <c r="P17" i="24"/>
  <c r="Q16" i="24"/>
  <c r="Q17" i="24"/>
  <c r="R16" i="24"/>
  <c r="R17" i="24"/>
  <c r="S16" i="24"/>
  <c r="S17" i="24"/>
  <c r="T16" i="24"/>
  <c r="T17" i="24"/>
  <c r="U16" i="24"/>
  <c r="U17" i="24"/>
  <c r="V16" i="24"/>
  <c r="V17" i="24"/>
  <c r="W16" i="24"/>
  <c r="W17" i="24"/>
  <c r="X16" i="24"/>
  <c r="X17" i="24"/>
  <c r="Y16" i="24"/>
  <c r="Y17" i="24"/>
  <c r="Z16" i="24"/>
  <c r="Z17" i="24"/>
  <c r="AA16" i="24"/>
  <c r="AA17" i="24"/>
  <c r="AB16" i="24"/>
  <c r="AB17" i="24"/>
  <c r="AC16" i="24"/>
  <c r="AC17" i="24"/>
  <c r="AD16" i="24"/>
  <c r="AD17" i="24"/>
  <c r="AE16" i="24"/>
  <c r="AE17" i="24"/>
  <c r="AF16" i="24"/>
  <c r="AF17" i="24"/>
  <c r="AG16" i="24"/>
  <c r="AG17" i="24"/>
  <c r="AH16" i="24"/>
  <c r="AH17" i="24"/>
  <c r="AI16" i="24"/>
  <c r="AI17" i="24"/>
  <c r="AJ16" i="24"/>
  <c r="AJ17" i="24"/>
  <c r="AK16" i="24"/>
  <c r="AK17" i="24"/>
  <c r="AL16" i="24"/>
  <c r="AL17" i="24"/>
  <c r="AM16" i="24"/>
  <c r="AM17" i="24"/>
  <c r="AN16" i="24"/>
  <c r="AN17" i="24"/>
  <c r="AO16" i="24"/>
  <c r="AO17" i="24"/>
  <c r="AP16" i="24"/>
  <c r="AP17" i="24"/>
  <c r="AQ16" i="24"/>
  <c r="AQ17" i="24"/>
  <c r="AR16" i="24"/>
  <c r="AR17" i="24"/>
  <c r="AS16" i="24"/>
  <c r="AS17" i="24"/>
  <c r="AT16" i="24"/>
  <c r="AT17" i="24"/>
  <c r="AU16" i="24"/>
  <c r="AU17" i="24"/>
  <c r="AV16" i="24"/>
  <c r="AV17" i="24"/>
  <c r="AW16" i="24"/>
  <c r="AW17" i="24"/>
  <c r="AX16" i="24"/>
  <c r="AX17" i="24"/>
  <c r="AY16" i="24"/>
  <c r="AY17" i="24"/>
  <c r="AZ16" i="24"/>
  <c r="AZ17" i="24"/>
  <c r="BA16" i="24"/>
  <c r="BA17" i="24"/>
  <c r="BB16" i="24"/>
  <c r="BB17" i="24"/>
  <c r="BC16" i="24"/>
  <c r="BC17" i="24"/>
  <c r="BD16" i="24"/>
  <c r="BD17" i="24"/>
  <c r="BE16" i="24"/>
  <c r="BE17" i="24"/>
  <c r="BF16" i="24"/>
  <c r="BF17" i="24"/>
  <c r="BG16" i="24"/>
  <c r="BG17" i="24"/>
  <c r="BH16" i="24"/>
  <c r="BH17" i="24"/>
  <c r="BI16" i="24"/>
  <c r="BI17" i="24"/>
  <c r="BJ16" i="24"/>
  <c r="BJ17" i="24"/>
  <c r="BK16" i="24"/>
  <c r="BK17" i="24"/>
  <c r="BL16" i="24"/>
  <c r="BL17" i="24"/>
  <c r="BM16" i="24"/>
  <c r="BM17" i="24"/>
  <c r="BN16" i="24"/>
  <c r="BN17" i="24"/>
  <c r="BO16" i="24"/>
  <c r="BO17" i="24"/>
  <c r="BP16" i="24"/>
  <c r="BP17" i="24"/>
  <c r="BQ16" i="24"/>
  <c r="BQ17" i="24"/>
  <c r="BR16" i="24"/>
  <c r="BR17" i="24"/>
  <c r="BS16" i="24"/>
  <c r="BS17" i="24"/>
  <c r="BT16" i="24"/>
  <c r="BT17" i="24"/>
  <c r="BU16" i="24"/>
  <c r="BU17" i="24"/>
  <c r="BV16" i="24"/>
  <c r="BV17" i="24"/>
  <c r="BW16" i="24"/>
  <c r="BW17" i="24"/>
  <c r="BX16" i="24"/>
  <c r="BX17" i="24"/>
  <c r="BY16" i="24"/>
  <c r="BY17" i="24"/>
  <c r="BZ16" i="24"/>
  <c r="BZ17" i="24"/>
  <c r="CA16" i="24"/>
  <c r="CA17" i="24"/>
  <c r="CB16" i="24"/>
  <c r="CB17" i="24"/>
  <c r="CC16" i="24"/>
  <c r="CC17" i="24"/>
  <c r="CD16" i="24"/>
  <c r="CD17" i="24"/>
  <c r="CE16" i="24"/>
  <c r="CE17" i="24"/>
  <c r="CF16" i="24"/>
  <c r="CF17" i="24"/>
  <c r="CG16" i="24"/>
  <c r="CG17" i="24"/>
  <c r="CH16" i="24"/>
  <c r="CH17" i="24"/>
  <c r="CI16" i="24"/>
  <c r="CI17" i="24"/>
  <c r="CJ16" i="24"/>
  <c r="CJ17" i="24"/>
  <c r="CK16" i="24"/>
  <c r="CK17" i="24"/>
  <c r="CL16" i="24"/>
  <c r="CL17" i="24"/>
  <c r="CM16" i="24"/>
  <c r="CM17" i="24"/>
  <c r="CN16" i="24"/>
  <c r="CN17" i="24"/>
  <c r="CO16" i="24"/>
  <c r="CO17" i="24"/>
  <c r="CP16" i="24"/>
  <c r="CP17" i="24"/>
  <c r="B16" i="24"/>
  <c r="B17" i="24"/>
  <c r="AL6" i="23"/>
  <c r="AL7" i="23"/>
  <c r="AL8" i="23"/>
  <c r="AL9" i="23"/>
  <c r="AL10" i="23"/>
  <c r="AL11" i="23"/>
  <c r="AL12" i="23"/>
  <c r="AL13" i="23"/>
  <c r="AL14" i="23"/>
  <c r="AL15" i="23"/>
  <c r="AL16" i="23"/>
  <c r="AL17" i="23"/>
  <c r="C16" i="23"/>
  <c r="C17" i="23"/>
  <c r="D16" i="23"/>
  <c r="D17" i="23"/>
  <c r="E16" i="23"/>
  <c r="E17" i="23"/>
  <c r="F16" i="23"/>
  <c r="F17" i="23"/>
  <c r="G16" i="23"/>
  <c r="G17" i="23"/>
  <c r="H16" i="23"/>
  <c r="H17" i="23"/>
  <c r="I16" i="23"/>
  <c r="I17" i="23"/>
  <c r="J16" i="23"/>
  <c r="J17" i="23"/>
  <c r="K16" i="23"/>
  <c r="K17" i="23"/>
  <c r="L16" i="23"/>
  <c r="L17" i="23"/>
  <c r="M16" i="23"/>
  <c r="M17" i="23"/>
  <c r="N16" i="23"/>
  <c r="N17" i="23"/>
  <c r="O16" i="23"/>
  <c r="O17" i="23"/>
  <c r="P16" i="23"/>
  <c r="P17" i="23"/>
  <c r="Q16" i="23"/>
  <c r="Q17" i="23"/>
  <c r="R16" i="23"/>
  <c r="R17" i="23"/>
  <c r="S16" i="23"/>
  <c r="S17" i="23"/>
  <c r="T16" i="23"/>
  <c r="T17" i="23"/>
  <c r="U16" i="23"/>
  <c r="U17" i="23"/>
  <c r="V16" i="23"/>
  <c r="V17" i="23"/>
  <c r="W16" i="23"/>
  <c r="W17" i="23"/>
  <c r="X16" i="23"/>
  <c r="X17" i="23"/>
  <c r="Y16" i="23"/>
  <c r="Y17" i="23"/>
  <c r="Z16" i="23"/>
  <c r="Z17" i="23"/>
  <c r="AA16" i="23"/>
  <c r="AA17" i="23"/>
  <c r="AB16" i="23"/>
  <c r="AB17" i="23"/>
  <c r="AC16" i="23"/>
  <c r="AC17" i="23"/>
  <c r="AD16" i="23"/>
  <c r="AD17" i="23"/>
  <c r="AE16" i="23"/>
  <c r="AE17" i="23"/>
  <c r="AF16" i="23"/>
  <c r="AF17" i="23"/>
  <c r="AG16" i="23"/>
  <c r="AG17" i="23"/>
  <c r="AH16" i="23"/>
  <c r="AH17" i="23"/>
  <c r="AI16" i="23"/>
  <c r="AI17" i="23"/>
  <c r="AJ16" i="23"/>
  <c r="AJ17" i="23"/>
  <c r="B16" i="23"/>
  <c r="B17" i="23"/>
  <c r="U6" i="22"/>
  <c r="U7" i="22"/>
  <c r="U8" i="22"/>
  <c r="U9" i="22"/>
  <c r="U10" i="22"/>
  <c r="U11" i="22"/>
  <c r="U12" i="22"/>
  <c r="U13" i="22"/>
  <c r="U14" i="22"/>
  <c r="U15" i="22"/>
  <c r="U16" i="22"/>
  <c r="U17" i="22"/>
  <c r="C16" i="22"/>
  <c r="C17" i="22"/>
  <c r="D16" i="22"/>
  <c r="D17" i="22"/>
  <c r="E16" i="22"/>
  <c r="E17" i="22"/>
  <c r="F16" i="22"/>
  <c r="F17" i="22"/>
  <c r="G16" i="22"/>
  <c r="G17" i="22"/>
  <c r="H16" i="22"/>
  <c r="H17" i="22"/>
  <c r="I16" i="22"/>
  <c r="I17" i="22"/>
  <c r="J16" i="22"/>
  <c r="J17" i="22"/>
  <c r="K16" i="22"/>
  <c r="K17" i="22"/>
  <c r="L16" i="22"/>
  <c r="L17" i="22"/>
  <c r="M16" i="22"/>
  <c r="M17" i="22"/>
  <c r="N16" i="22"/>
  <c r="N17" i="22"/>
  <c r="O16" i="22"/>
  <c r="O17" i="22"/>
  <c r="P16" i="22"/>
  <c r="P17" i="22"/>
  <c r="Q16" i="22"/>
  <c r="Q17" i="22"/>
  <c r="R16" i="22"/>
  <c r="R17" i="22"/>
  <c r="S16" i="22"/>
  <c r="S17" i="22"/>
  <c r="B16" i="22"/>
  <c r="B17" i="22"/>
  <c r="Z6" i="21"/>
  <c r="Z7" i="21"/>
  <c r="Z8" i="21"/>
  <c r="Z9" i="21"/>
  <c r="Z10" i="21"/>
  <c r="Z11" i="21"/>
  <c r="Z12" i="21"/>
  <c r="Z13" i="21"/>
  <c r="Z14" i="21"/>
  <c r="Z15" i="21"/>
  <c r="Z16" i="21"/>
  <c r="Z17" i="21"/>
  <c r="C16" i="21"/>
  <c r="C17" i="21"/>
  <c r="D16" i="21"/>
  <c r="D17" i="21"/>
  <c r="E16" i="21"/>
  <c r="E17" i="21"/>
  <c r="F16" i="21"/>
  <c r="F17" i="21"/>
  <c r="G16" i="21"/>
  <c r="G17" i="21"/>
  <c r="H16" i="21"/>
  <c r="H17" i="21"/>
  <c r="I16" i="21"/>
  <c r="I17" i="21"/>
  <c r="J16" i="21"/>
  <c r="J17" i="21"/>
  <c r="K16" i="21"/>
  <c r="K17" i="21"/>
  <c r="L16" i="21"/>
  <c r="L17" i="21"/>
  <c r="M16" i="21"/>
  <c r="M17" i="21"/>
  <c r="N16" i="21"/>
  <c r="N17" i="21"/>
  <c r="O16" i="21"/>
  <c r="O17" i="21"/>
  <c r="P16" i="21"/>
  <c r="P17" i="21"/>
  <c r="Q16" i="21"/>
  <c r="Q17" i="21"/>
  <c r="R16" i="21"/>
  <c r="R17" i="21"/>
  <c r="S16" i="21"/>
  <c r="S17" i="21"/>
  <c r="T16" i="21"/>
  <c r="T17" i="21"/>
  <c r="U16" i="21"/>
  <c r="U17" i="21"/>
  <c r="V16" i="21"/>
  <c r="V17" i="21"/>
  <c r="W16" i="21"/>
  <c r="W17" i="21"/>
  <c r="X16" i="21"/>
  <c r="X17" i="21"/>
  <c r="B16" i="21"/>
  <c r="B17" i="21"/>
  <c r="AV6" i="20"/>
  <c r="AV7" i="20"/>
  <c r="AV8" i="20"/>
  <c r="AV9" i="20"/>
  <c r="AV10" i="20"/>
  <c r="AV11" i="20"/>
  <c r="AV12" i="20"/>
  <c r="AV13" i="20"/>
  <c r="AV14" i="20"/>
  <c r="AV15" i="20"/>
  <c r="AV16" i="20"/>
  <c r="AV17" i="20"/>
  <c r="C16" i="20"/>
  <c r="C17" i="20"/>
  <c r="D16" i="20"/>
  <c r="D17" i="20"/>
  <c r="E16" i="20"/>
  <c r="E17" i="20"/>
  <c r="F16" i="20"/>
  <c r="F17" i="20"/>
  <c r="G16" i="20"/>
  <c r="G17" i="20"/>
  <c r="H16" i="20"/>
  <c r="H17" i="20"/>
  <c r="I16" i="20"/>
  <c r="I17" i="20"/>
  <c r="J16" i="20"/>
  <c r="J17" i="20"/>
  <c r="K16" i="20"/>
  <c r="K17" i="20"/>
  <c r="L16" i="20"/>
  <c r="L17" i="20"/>
  <c r="M16" i="20"/>
  <c r="M17" i="20"/>
  <c r="N16" i="20"/>
  <c r="N17" i="20"/>
  <c r="O16" i="20"/>
  <c r="O17" i="20"/>
  <c r="P16" i="20"/>
  <c r="P17" i="20"/>
  <c r="Q16" i="20"/>
  <c r="Q17" i="20"/>
  <c r="R16" i="20"/>
  <c r="R17" i="20"/>
  <c r="S16" i="20"/>
  <c r="S17" i="20"/>
  <c r="T16" i="20"/>
  <c r="T17" i="20"/>
  <c r="U16" i="20"/>
  <c r="U17" i="20"/>
  <c r="V16" i="20"/>
  <c r="V17" i="20"/>
  <c r="W16" i="20"/>
  <c r="W17" i="20"/>
  <c r="X16" i="20"/>
  <c r="X17" i="20"/>
  <c r="Y16" i="20"/>
  <c r="Y17" i="20"/>
  <c r="Z16" i="20"/>
  <c r="Z17" i="20"/>
  <c r="AA16" i="20"/>
  <c r="AA17" i="20"/>
  <c r="AB16" i="20"/>
  <c r="AB17" i="20"/>
  <c r="AC16" i="20"/>
  <c r="AC17" i="20"/>
  <c r="AD16" i="20"/>
  <c r="AD17" i="20"/>
  <c r="AE16" i="20"/>
  <c r="AE17" i="20"/>
  <c r="AF16" i="20"/>
  <c r="AF17" i="20"/>
  <c r="AG16" i="20"/>
  <c r="AG17" i="20"/>
  <c r="AH16" i="20"/>
  <c r="AH17" i="20"/>
  <c r="AI16" i="20"/>
  <c r="AI17" i="20"/>
  <c r="AJ16" i="20"/>
  <c r="AJ17" i="20"/>
  <c r="AK16" i="20"/>
  <c r="AK17" i="20"/>
  <c r="AL16" i="20"/>
  <c r="AL17" i="20"/>
  <c r="AM16" i="20"/>
  <c r="AM17" i="20"/>
  <c r="AN16" i="20"/>
  <c r="AN17" i="20"/>
  <c r="AO16" i="20"/>
  <c r="AO17" i="20"/>
  <c r="AP16" i="20"/>
  <c r="AP17" i="20"/>
  <c r="AQ16" i="20"/>
  <c r="AQ17" i="20"/>
  <c r="AR16" i="20"/>
  <c r="AR17" i="20"/>
  <c r="AS16" i="20"/>
  <c r="AS17" i="20"/>
  <c r="AT16" i="20"/>
  <c r="AT17" i="20"/>
  <c r="B16" i="20"/>
  <c r="B17" i="20"/>
  <c r="AW6" i="9"/>
  <c r="AW7" i="9"/>
  <c r="AW8" i="9"/>
  <c r="AW9" i="9"/>
  <c r="AW10" i="9"/>
  <c r="AW11" i="9"/>
  <c r="AW12" i="9"/>
  <c r="AW13" i="9"/>
  <c r="AW14" i="9"/>
  <c r="AW15" i="9"/>
  <c r="B14" i="9"/>
  <c r="B15" i="9"/>
  <c r="X6" i="8"/>
  <c r="X7" i="8"/>
  <c r="X8" i="8"/>
  <c r="X9" i="8"/>
  <c r="X10" i="8"/>
  <c r="X11" i="8"/>
  <c r="X12" i="8"/>
  <c r="X13" i="8"/>
  <c r="X14" i="8"/>
  <c r="X15" i="8"/>
  <c r="X16" i="8"/>
  <c r="X17" i="8"/>
  <c r="X18" i="8"/>
  <c r="X19" i="8"/>
  <c r="V6" i="25"/>
  <c r="V7" i="25"/>
  <c r="V8" i="25"/>
  <c r="V9" i="25"/>
  <c r="V10" i="25"/>
  <c r="V11" i="25"/>
  <c r="V12" i="25"/>
  <c r="V13" i="25"/>
  <c r="V14" i="25"/>
  <c r="V15" i="25"/>
  <c r="V16" i="25"/>
  <c r="V17" i="25"/>
  <c r="V6" i="19"/>
  <c r="V7" i="19"/>
  <c r="V8" i="19"/>
  <c r="V9" i="19"/>
  <c r="V10" i="19"/>
  <c r="V11" i="19"/>
  <c r="V12" i="19"/>
  <c r="V13" i="19"/>
  <c r="V14" i="19"/>
  <c r="V15" i="19"/>
  <c r="V16" i="19"/>
  <c r="V17" i="19"/>
  <c r="AB6" i="18"/>
  <c r="AB7" i="18"/>
  <c r="AB8" i="18"/>
  <c r="AB9" i="18"/>
  <c r="AB10" i="18"/>
  <c r="AB11" i="18"/>
  <c r="AB12" i="18"/>
  <c r="AB13" i="18"/>
  <c r="AB14" i="18"/>
  <c r="AB15" i="18"/>
  <c r="AB16" i="18"/>
  <c r="AB17" i="18"/>
  <c r="AC6" i="15"/>
  <c r="AC7" i="15"/>
  <c r="AC8" i="15"/>
  <c r="AC9" i="15"/>
  <c r="AC10" i="15"/>
  <c r="AC11" i="15"/>
  <c r="AC12" i="15"/>
  <c r="AC13" i="15"/>
  <c r="AC14" i="15"/>
  <c r="AC15" i="15"/>
  <c r="AC16" i="15"/>
  <c r="AC17" i="15"/>
  <c r="AP6" i="14"/>
  <c r="AP7" i="14"/>
  <c r="AP8" i="14"/>
  <c r="AP9" i="14"/>
  <c r="AP10" i="14"/>
  <c r="AP11" i="14"/>
  <c r="AP12" i="14"/>
  <c r="AP13" i="14"/>
  <c r="AP14" i="14"/>
  <c r="AP15" i="14"/>
  <c r="AP16" i="14"/>
  <c r="AP17" i="14"/>
  <c r="AS6" i="13"/>
  <c r="AS7" i="13"/>
  <c r="AS8" i="13"/>
  <c r="AS9" i="13"/>
  <c r="AS10" i="13"/>
  <c r="AS11" i="13"/>
  <c r="AS12" i="13"/>
  <c r="AS13" i="13"/>
  <c r="AS14" i="13"/>
  <c r="AS15" i="13"/>
  <c r="AS16" i="13"/>
  <c r="AS17" i="13"/>
  <c r="V18" i="8"/>
  <c r="V19" i="8"/>
  <c r="J18" i="8"/>
  <c r="J19" i="8"/>
  <c r="K18" i="8"/>
  <c r="K19" i="8"/>
  <c r="L18" i="8"/>
  <c r="L19" i="8"/>
  <c r="M18" i="8"/>
  <c r="M19" i="8"/>
  <c r="N18" i="8"/>
  <c r="N19" i="8"/>
  <c r="O18" i="8"/>
  <c r="O19" i="8"/>
  <c r="P18" i="8"/>
  <c r="P19" i="8"/>
  <c r="Q18" i="8"/>
  <c r="Q19" i="8"/>
  <c r="R18" i="8"/>
  <c r="R19" i="8"/>
  <c r="S18" i="8"/>
  <c r="S19" i="8"/>
  <c r="T18" i="8"/>
  <c r="T19" i="8"/>
  <c r="U18" i="8"/>
  <c r="U19" i="8"/>
  <c r="I18" i="8"/>
  <c r="I19" i="8"/>
  <c r="B18" i="8"/>
  <c r="B19" i="8"/>
  <c r="B16" i="25"/>
  <c r="B17" i="25"/>
  <c r="B16" i="19"/>
  <c r="B17" i="19"/>
  <c r="B15" i="7"/>
  <c r="B16" i="7"/>
  <c r="C16" i="13"/>
  <c r="C17" i="13"/>
  <c r="D16" i="13"/>
  <c r="D17" i="13"/>
  <c r="E16" i="13"/>
  <c r="E17" i="13"/>
  <c r="F16" i="13"/>
  <c r="F17" i="13"/>
  <c r="G16" i="13"/>
  <c r="G17" i="13"/>
  <c r="H16" i="13"/>
  <c r="H17" i="13"/>
  <c r="I16" i="13"/>
  <c r="I17" i="13"/>
  <c r="J16" i="13"/>
  <c r="J17" i="13"/>
  <c r="K16" i="13"/>
  <c r="K17" i="13"/>
  <c r="L16" i="13"/>
  <c r="L17" i="13"/>
  <c r="M16" i="13"/>
  <c r="M17" i="13"/>
  <c r="N16" i="13"/>
  <c r="N17" i="13"/>
  <c r="O16" i="13"/>
  <c r="O17" i="13"/>
  <c r="P16" i="13"/>
  <c r="P17" i="13"/>
  <c r="Q16" i="13"/>
  <c r="Q17" i="13"/>
  <c r="R16" i="13"/>
  <c r="R17" i="13"/>
  <c r="S16" i="13"/>
  <c r="S17" i="13"/>
  <c r="T16" i="13"/>
  <c r="T17" i="13"/>
  <c r="U16" i="13"/>
  <c r="U17" i="13"/>
  <c r="V16" i="13"/>
  <c r="V17" i="13"/>
  <c r="W16" i="13"/>
  <c r="W17" i="13"/>
  <c r="X16" i="13"/>
  <c r="X17" i="13"/>
  <c r="Y16" i="13"/>
  <c r="Y17" i="13"/>
  <c r="Z16" i="13"/>
  <c r="Z17" i="13"/>
  <c r="AA16" i="13"/>
  <c r="AA17" i="13"/>
  <c r="AB16" i="13"/>
  <c r="AB17" i="13"/>
  <c r="AC16" i="13"/>
  <c r="AC17" i="13"/>
  <c r="AD16" i="13"/>
  <c r="AD17" i="13"/>
  <c r="AE16" i="13"/>
  <c r="AE17" i="13"/>
  <c r="AF16" i="13"/>
  <c r="AF17" i="13"/>
  <c r="AG16" i="13"/>
  <c r="AG17" i="13"/>
  <c r="AH16" i="13"/>
  <c r="AH17" i="13"/>
  <c r="AI16" i="13"/>
  <c r="AI17" i="13"/>
  <c r="AJ16" i="13"/>
  <c r="AJ17" i="13"/>
  <c r="AK16" i="13"/>
  <c r="AK17" i="13"/>
  <c r="AL16" i="13"/>
  <c r="AL17" i="13"/>
  <c r="AM16" i="13"/>
  <c r="AM17" i="13"/>
  <c r="AN16" i="13"/>
  <c r="AN17" i="13"/>
  <c r="AO16" i="13"/>
  <c r="AO17" i="13"/>
  <c r="AP16" i="13"/>
  <c r="AP17" i="13"/>
  <c r="AQ16" i="13"/>
  <c r="AQ17" i="13"/>
  <c r="B16" i="13"/>
  <c r="B17" i="13"/>
  <c r="B16" i="14"/>
  <c r="B17" i="14"/>
  <c r="C16" i="15"/>
  <c r="C17" i="15"/>
  <c r="D16" i="15"/>
  <c r="D17" i="15"/>
  <c r="E16" i="15"/>
  <c r="E17" i="15"/>
  <c r="F16" i="15"/>
  <c r="F17" i="15"/>
  <c r="G16" i="15"/>
  <c r="G17" i="15"/>
  <c r="H16" i="15"/>
  <c r="H17" i="15"/>
  <c r="I16" i="15"/>
  <c r="I17" i="15"/>
  <c r="J16" i="15"/>
  <c r="J17" i="15"/>
  <c r="K16" i="15"/>
  <c r="K17" i="15"/>
  <c r="L16" i="15"/>
  <c r="L17" i="15"/>
  <c r="M16" i="15"/>
  <c r="M17" i="15"/>
  <c r="N16" i="15"/>
  <c r="N17" i="15"/>
  <c r="O16" i="15"/>
  <c r="O17" i="15"/>
  <c r="P16" i="15"/>
  <c r="P17" i="15"/>
  <c r="Q16" i="15"/>
  <c r="Q17" i="15"/>
  <c r="R16" i="15"/>
  <c r="R17" i="15"/>
  <c r="S16" i="15"/>
  <c r="S17" i="15"/>
  <c r="T16" i="15"/>
  <c r="T17" i="15"/>
  <c r="U16" i="15"/>
  <c r="U17" i="15"/>
  <c r="V16" i="15"/>
  <c r="V17" i="15"/>
  <c r="W16" i="15"/>
  <c r="W17" i="15"/>
  <c r="X16" i="15"/>
  <c r="X17" i="15"/>
  <c r="Y16" i="15"/>
  <c r="Y17" i="15"/>
  <c r="Z16" i="15"/>
  <c r="Z17" i="15"/>
  <c r="AA16" i="15"/>
  <c r="AA17" i="15"/>
  <c r="B16" i="15"/>
  <c r="B17" i="15"/>
  <c r="C16" i="18"/>
  <c r="C17" i="18"/>
  <c r="D16" i="18"/>
  <c r="D17" i="18"/>
  <c r="E16" i="18"/>
  <c r="E17" i="18"/>
  <c r="F16" i="18"/>
  <c r="F17" i="18"/>
  <c r="G16" i="18"/>
  <c r="G17" i="18"/>
  <c r="H16" i="18"/>
  <c r="H17" i="18"/>
  <c r="I16" i="18"/>
  <c r="I17" i="18"/>
  <c r="J16" i="18"/>
  <c r="J17" i="18"/>
  <c r="K16" i="18"/>
  <c r="K17" i="18"/>
  <c r="L16" i="18"/>
  <c r="L17" i="18"/>
  <c r="M16" i="18"/>
  <c r="M17" i="18"/>
  <c r="N16" i="18"/>
  <c r="N17" i="18"/>
  <c r="O16" i="18"/>
  <c r="O17" i="18"/>
  <c r="P16" i="18"/>
  <c r="P17" i="18"/>
  <c r="Q16" i="18"/>
  <c r="Q17" i="18"/>
  <c r="R16" i="18"/>
  <c r="R17" i="18"/>
  <c r="S16" i="18"/>
  <c r="S17" i="18"/>
  <c r="T16" i="18"/>
  <c r="T17" i="18"/>
  <c r="U16" i="18"/>
  <c r="U17" i="18"/>
  <c r="V16" i="18"/>
  <c r="V17" i="18"/>
  <c r="W16" i="18"/>
  <c r="W17" i="18"/>
  <c r="X16" i="18"/>
  <c r="X17" i="18"/>
  <c r="Y16" i="18"/>
  <c r="Y17" i="18"/>
  <c r="Z16" i="18"/>
  <c r="Z17" i="18"/>
  <c r="B16" i="18"/>
  <c r="B17" i="18"/>
  <c r="C16" i="19"/>
  <c r="C17" i="19"/>
  <c r="D16" i="19"/>
  <c r="D17" i="19"/>
  <c r="E16" i="19"/>
  <c r="E17" i="19"/>
  <c r="F16" i="19"/>
  <c r="F17" i="19"/>
  <c r="G16" i="19"/>
  <c r="G17" i="19"/>
  <c r="H16" i="19"/>
  <c r="H17" i="19"/>
  <c r="I16" i="19"/>
  <c r="I17" i="19"/>
  <c r="J16" i="19"/>
  <c r="J17" i="19"/>
  <c r="K16" i="19"/>
  <c r="K17" i="19"/>
  <c r="L16" i="19"/>
  <c r="L17" i="19"/>
  <c r="M16" i="19"/>
  <c r="M17" i="19"/>
  <c r="N16" i="19"/>
  <c r="N17" i="19"/>
  <c r="O16" i="19"/>
  <c r="O17" i="19"/>
  <c r="P16" i="19"/>
  <c r="P17" i="19"/>
  <c r="Q16" i="19"/>
  <c r="Q17" i="19"/>
  <c r="R16" i="19"/>
  <c r="R17" i="19"/>
  <c r="S16" i="19"/>
  <c r="S17" i="19"/>
  <c r="T16" i="19"/>
  <c r="T17" i="19"/>
  <c r="B31" i="14"/>
  <c r="C31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T31" i="14"/>
  <c r="U31" i="14"/>
  <c r="V31" i="14"/>
  <c r="W31" i="14"/>
  <c r="X31" i="14"/>
  <c r="Y31" i="14"/>
  <c r="Z31" i="14"/>
  <c r="AA31" i="14"/>
  <c r="AB31" i="14"/>
  <c r="AC31" i="14"/>
  <c r="AD31" i="14"/>
  <c r="AE31" i="14"/>
  <c r="AF31" i="14"/>
  <c r="AG31" i="14"/>
  <c r="AH31" i="14"/>
  <c r="AI31" i="14"/>
  <c r="AJ31" i="14"/>
  <c r="AK31" i="14"/>
  <c r="AL31" i="14"/>
  <c r="AM31" i="14"/>
  <c r="AN31" i="14"/>
  <c r="AP31" i="14"/>
  <c r="AQ31" i="14"/>
  <c r="AP29" i="14"/>
  <c r="AQ29" i="14"/>
  <c r="AP30" i="14"/>
  <c r="AQ30" i="14"/>
  <c r="AQ28" i="14"/>
  <c r="AP28" i="14"/>
  <c r="AP21" i="14"/>
  <c r="AQ21" i="14"/>
  <c r="AP22" i="14"/>
  <c r="AP20" i="14"/>
  <c r="AP23" i="14"/>
  <c r="AP24" i="14"/>
  <c r="AP25" i="14"/>
  <c r="AP26" i="14"/>
  <c r="AP27" i="14"/>
  <c r="AQ22" i="14"/>
  <c r="AQ23" i="14"/>
  <c r="AQ24" i="14"/>
  <c r="AQ25" i="14"/>
  <c r="AQ26" i="14"/>
  <c r="AQ20" i="14"/>
  <c r="AF35" i="14"/>
  <c r="AG35" i="14"/>
  <c r="AH35" i="14"/>
  <c r="AH36" i="14"/>
  <c r="AH37" i="14"/>
  <c r="AI35" i="14"/>
  <c r="AJ35" i="14"/>
  <c r="AJ36" i="14"/>
  <c r="AJ37" i="14"/>
  <c r="AK35" i="14"/>
  <c r="AL35" i="14"/>
  <c r="AL36" i="14"/>
  <c r="AL37" i="14"/>
  <c r="AL38" i="14"/>
  <c r="AM35" i="14"/>
  <c r="AM36" i="14"/>
  <c r="AM37" i="14"/>
  <c r="AM38" i="14"/>
  <c r="AN35" i="14"/>
  <c r="AN36" i="14"/>
  <c r="AN37" i="14"/>
  <c r="AN38" i="14"/>
  <c r="AF36" i="14"/>
  <c r="AG36" i="14"/>
  <c r="AI36" i="14"/>
  <c r="AK36" i="14"/>
  <c r="AF32" i="14"/>
  <c r="AG32" i="14"/>
  <c r="AH32" i="14"/>
  <c r="AI32" i="14"/>
  <c r="AJ32" i="14"/>
  <c r="AK32" i="14"/>
  <c r="AL32" i="14"/>
  <c r="AM32" i="14"/>
  <c r="AN32" i="14"/>
  <c r="AF27" i="14"/>
  <c r="AG27" i="14"/>
  <c r="AH27" i="14"/>
  <c r="AI27" i="14"/>
  <c r="AJ27" i="14"/>
  <c r="AK27" i="14"/>
  <c r="AL27" i="14"/>
  <c r="AM27" i="14"/>
  <c r="AN27" i="14"/>
  <c r="B31" i="25"/>
  <c r="AQ7" i="14"/>
  <c r="AQ8" i="14"/>
  <c r="AQ9" i="14"/>
  <c r="AQ10" i="14"/>
  <c r="AQ11" i="14"/>
  <c r="AQ12" i="14"/>
  <c r="AQ13" i="14"/>
  <c r="AQ14" i="14"/>
  <c r="AQ15" i="14"/>
  <c r="AQ6" i="14"/>
  <c r="AF16" i="14"/>
  <c r="AG16" i="14"/>
  <c r="AH16" i="14"/>
  <c r="AI16" i="14"/>
  <c r="AI17" i="14"/>
  <c r="AJ16" i="14"/>
  <c r="AJ17" i="14"/>
  <c r="AK16" i="14"/>
  <c r="AK17" i="14"/>
  <c r="AL16" i="14"/>
  <c r="AL17" i="14"/>
  <c r="AM16" i="14"/>
  <c r="AM17" i="14"/>
  <c r="AN16" i="14"/>
  <c r="AN17" i="14"/>
  <c r="AF17" i="14"/>
  <c r="AG17" i="14"/>
  <c r="AH17" i="14"/>
  <c r="AP32" i="14"/>
  <c r="AI37" i="14"/>
  <c r="AI38" i="14"/>
  <c r="AK37" i="14"/>
  <c r="AK38" i="14"/>
  <c r="AJ38" i="14"/>
  <c r="AF37" i="14"/>
  <c r="AF38" i="14"/>
  <c r="AG37" i="14"/>
  <c r="AG38" i="14"/>
  <c r="AH38" i="14"/>
  <c r="C16" i="25"/>
  <c r="C17" i="25"/>
  <c r="D16" i="25"/>
  <c r="D17" i="25"/>
  <c r="E16" i="25"/>
  <c r="E17" i="25"/>
  <c r="F16" i="25"/>
  <c r="F17" i="25"/>
  <c r="G16" i="25"/>
  <c r="G17" i="25"/>
  <c r="H16" i="25"/>
  <c r="H17" i="25"/>
  <c r="I16" i="25"/>
  <c r="I17" i="25"/>
  <c r="J16" i="25"/>
  <c r="J17" i="25"/>
  <c r="K16" i="25"/>
  <c r="K17" i="25"/>
  <c r="L16" i="25"/>
  <c r="L17" i="25"/>
  <c r="M16" i="25"/>
  <c r="M17" i="25"/>
  <c r="N16" i="25"/>
  <c r="N17" i="25"/>
  <c r="O16" i="25"/>
  <c r="O17" i="25"/>
  <c r="P16" i="25"/>
  <c r="P17" i="25"/>
  <c r="Q16" i="25"/>
  <c r="Q17" i="25"/>
  <c r="R16" i="25"/>
  <c r="R17" i="25"/>
  <c r="S16" i="25"/>
  <c r="S17" i="25"/>
  <c r="T16" i="25"/>
  <c r="T17" i="25"/>
  <c r="T36" i="25"/>
  <c r="T35" i="25"/>
  <c r="T37" i="25"/>
  <c r="S36" i="25"/>
  <c r="R36" i="25"/>
  <c r="Q36" i="25"/>
  <c r="P36" i="25"/>
  <c r="O36" i="25"/>
  <c r="N36" i="25"/>
  <c r="M36" i="25"/>
  <c r="L36" i="25"/>
  <c r="K36" i="25"/>
  <c r="J36" i="25"/>
  <c r="I36" i="25"/>
  <c r="H36" i="25"/>
  <c r="H35" i="25"/>
  <c r="H37" i="25"/>
  <c r="G36" i="25"/>
  <c r="F36" i="25"/>
  <c r="E36" i="25"/>
  <c r="D36" i="25"/>
  <c r="C36" i="25"/>
  <c r="B36" i="25"/>
  <c r="S35" i="25"/>
  <c r="R35" i="25"/>
  <c r="Q35" i="25"/>
  <c r="Q37" i="25"/>
  <c r="P35" i="25"/>
  <c r="O35" i="25"/>
  <c r="O37" i="25"/>
  <c r="N35" i="25"/>
  <c r="N37" i="25"/>
  <c r="M35" i="25"/>
  <c r="M37" i="25"/>
  <c r="L35" i="25"/>
  <c r="K35" i="25"/>
  <c r="K37" i="25"/>
  <c r="K38" i="25"/>
  <c r="J35" i="25"/>
  <c r="I35" i="25"/>
  <c r="I37" i="25"/>
  <c r="G35" i="25"/>
  <c r="F35" i="25"/>
  <c r="E35" i="25"/>
  <c r="E37" i="25"/>
  <c r="D35" i="25"/>
  <c r="C35" i="25"/>
  <c r="C37" i="25"/>
  <c r="B35" i="25"/>
  <c r="P31" i="25"/>
  <c r="P32" i="25"/>
  <c r="T31" i="25"/>
  <c r="T32" i="25"/>
  <c r="S31" i="25"/>
  <c r="S32" i="25"/>
  <c r="R31" i="25"/>
  <c r="R32" i="25"/>
  <c r="Q31" i="25"/>
  <c r="Q32" i="25"/>
  <c r="O31" i="25"/>
  <c r="O32" i="25"/>
  <c r="N31" i="25"/>
  <c r="N32" i="25"/>
  <c r="M31" i="25"/>
  <c r="M32" i="25"/>
  <c r="L31" i="25"/>
  <c r="L32" i="25"/>
  <c r="K31" i="25"/>
  <c r="K32" i="25"/>
  <c r="J31" i="25"/>
  <c r="J32" i="25"/>
  <c r="I31" i="25"/>
  <c r="I32" i="25"/>
  <c r="H31" i="25"/>
  <c r="H32" i="25"/>
  <c r="G31" i="25"/>
  <c r="G32" i="25"/>
  <c r="F31" i="25"/>
  <c r="F32" i="25"/>
  <c r="E31" i="25"/>
  <c r="E32" i="25"/>
  <c r="D31" i="25"/>
  <c r="D32" i="25"/>
  <c r="C31" i="25"/>
  <c r="V31" i="25"/>
  <c r="V28" i="25"/>
  <c r="V29" i="25"/>
  <c r="V30" i="25"/>
  <c r="V32" i="25"/>
  <c r="B32" i="25"/>
  <c r="W30" i="25"/>
  <c r="W29" i="25"/>
  <c r="W28" i="25"/>
  <c r="T27" i="25"/>
  <c r="S27" i="25"/>
  <c r="R27" i="25"/>
  <c r="Q27" i="25"/>
  <c r="P27" i="25"/>
  <c r="O27" i="25"/>
  <c r="N27" i="25"/>
  <c r="M27" i="25"/>
  <c r="L27" i="25"/>
  <c r="K27" i="25"/>
  <c r="J27" i="25"/>
  <c r="I27" i="25"/>
  <c r="H27" i="25"/>
  <c r="G27" i="25"/>
  <c r="F27" i="25"/>
  <c r="E27" i="25"/>
  <c r="D27" i="25"/>
  <c r="C27" i="25"/>
  <c r="B27" i="25"/>
  <c r="W26" i="25"/>
  <c r="V26" i="25"/>
  <c r="W25" i="25"/>
  <c r="V25" i="25"/>
  <c r="W24" i="25"/>
  <c r="V24" i="25"/>
  <c r="W23" i="25"/>
  <c r="V23" i="25"/>
  <c r="W22" i="25"/>
  <c r="V22" i="25"/>
  <c r="W21" i="25"/>
  <c r="V21" i="25"/>
  <c r="W20" i="25"/>
  <c r="V20" i="25"/>
  <c r="W15" i="25"/>
  <c r="W14" i="25"/>
  <c r="W13" i="25"/>
  <c r="W12" i="25"/>
  <c r="W11" i="25"/>
  <c r="W10" i="25"/>
  <c r="W9" i="25"/>
  <c r="W8" i="25"/>
  <c r="W7" i="25"/>
  <c r="W6" i="25"/>
  <c r="AJ36" i="24"/>
  <c r="AJ35" i="24"/>
  <c r="O35" i="23"/>
  <c r="O36" i="23"/>
  <c r="AS23" i="13"/>
  <c r="AT23" i="13"/>
  <c r="X34" i="8"/>
  <c r="B35" i="8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X35" i="8"/>
  <c r="X32" i="8"/>
  <c r="X33" i="8"/>
  <c r="Y34" i="8"/>
  <c r="Y35" i="8"/>
  <c r="C36" i="8"/>
  <c r="D36" i="8"/>
  <c r="E36" i="8"/>
  <c r="F36" i="8"/>
  <c r="G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B36" i="8"/>
  <c r="I31" i="8"/>
  <c r="J31" i="8"/>
  <c r="X22" i="8"/>
  <c r="Y22" i="8"/>
  <c r="X23" i="8"/>
  <c r="Y23" i="8"/>
  <c r="K31" i="8"/>
  <c r="L31" i="8"/>
  <c r="M31" i="8"/>
  <c r="N31" i="8"/>
  <c r="O31" i="8"/>
  <c r="P31" i="8"/>
  <c r="Q31" i="8"/>
  <c r="R31" i="8"/>
  <c r="S31" i="8"/>
  <c r="T31" i="8"/>
  <c r="U31" i="8"/>
  <c r="V31" i="8"/>
  <c r="J39" i="8"/>
  <c r="K39" i="8"/>
  <c r="L39" i="8"/>
  <c r="M39" i="8"/>
  <c r="N39" i="8"/>
  <c r="O39" i="8"/>
  <c r="O40" i="8"/>
  <c r="O41" i="8"/>
  <c r="P39" i="8"/>
  <c r="Q39" i="8"/>
  <c r="R39" i="8"/>
  <c r="S39" i="8"/>
  <c r="T39" i="8"/>
  <c r="U39" i="8"/>
  <c r="V39" i="8"/>
  <c r="J40" i="8"/>
  <c r="K40" i="8"/>
  <c r="L40" i="8"/>
  <c r="M40" i="8"/>
  <c r="N40" i="8"/>
  <c r="N41" i="8"/>
  <c r="P40" i="8"/>
  <c r="Q40" i="8"/>
  <c r="R40" i="8"/>
  <c r="S40" i="8"/>
  <c r="T40" i="8"/>
  <c r="U40" i="8"/>
  <c r="V40" i="8"/>
  <c r="L41" i="8"/>
  <c r="M41" i="8"/>
  <c r="L42" i="8"/>
  <c r="M42" i="8"/>
  <c r="Y33" i="8"/>
  <c r="Y32" i="8"/>
  <c r="X24" i="8"/>
  <c r="Y24" i="8"/>
  <c r="X25" i="8"/>
  <c r="Y25" i="8"/>
  <c r="X26" i="8"/>
  <c r="Y26" i="8"/>
  <c r="X27" i="8"/>
  <c r="Y27" i="8"/>
  <c r="X28" i="8"/>
  <c r="Y28" i="8"/>
  <c r="X29" i="8"/>
  <c r="Y29" i="8"/>
  <c r="X30" i="8"/>
  <c r="Y30" i="8"/>
  <c r="Y7" i="8"/>
  <c r="Y8" i="8"/>
  <c r="Y9" i="8"/>
  <c r="Y10" i="8"/>
  <c r="Y11" i="8"/>
  <c r="Y12" i="8"/>
  <c r="Y13" i="8"/>
  <c r="Y14" i="8"/>
  <c r="Y15" i="8"/>
  <c r="Y16" i="8"/>
  <c r="Y17" i="8"/>
  <c r="Y6" i="8"/>
  <c r="C18" i="8"/>
  <c r="D18" i="8"/>
  <c r="E18" i="8"/>
  <c r="F18" i="8"/>
  <c r="G18" i="8"/>
  <c r="H18" i="8"/>
  <c r="I39" i="8"/>
  <c r="I40" i="8"/>
  <c r="F37" i="25"/>
  <c r="F38" i="25"/>
  <c r="R37" i="25"/>
  <c r="R38" i="25"/>
  <c r="C32" i="25"/>
  <c r="S37" i="25"/>
  <c r="S38" i="25"/>
  <c r="H38" i="25"/>
  <c r="T38" i="25"/>
  <c r="I38" i="25"/>
  <c r="J37" i="25"/>
  <c r="J38" i="25"/>
  <c r="W36" i="25"/>
  <c r="L37" i="25"/>
  <c r="L38" i="25"/>
  <c r="W35" i="25"/>
  <c r="D37" i="25"/>
  <c r="D38" i="25"/>
  <c r="P37" i="25"/>
  <c r="P38" i="25"/>
  <c r="G37" i="25"/>
  <c r="G38" i="25"/>
  <c r="V27" i="25"/>
  <c r="M38" i="25"/>
  <c r="W31" i="25"/>
  <c r="N38" i="25"/>
  <c r="V36" i="25"/>
  <c r="C38" i="25"/>
  <c r="O38" i="25"/>
  <c r="B37" i="25"/>
  <c r="B38" i="25"/>
  <c r="E38" i="25"/>
  <c r="Q38" i="25"/>
  <c r="V35" i="25"/>
  <c r="H36" i="8"/>
  <c r="X36" i="8"/>
  <c r="V41" i="8"/>
  <c r="V42" i="8"/>
  <c r="J41" i="8"/>
  <c r="J42" i="8"/>
  <c r="T41" i="8"/>
  <c r="U41" i="8"/>
  <c r="U42" i="8"/>
  <c r="S41" i="8"/>
  <c r="S42" i="8"/>
  <c r="R41" i="8"/>
  <c r="R42" i="8"/>
  <c r="N42" i="8"/>
  <c r="P41" i="8"/>
  <c r="P42" i="8"/>
  <c r="O42" i="8"/>
  <c r="K41" i="8"/>
  <c r="K42" i="8"/>
  <c r="T42" i="8"/>
  <c r="I41" i="8"/>
  <c r="I42" i="8"/>
  <c r="Q41" i="8"/>
  <c r="Q42" i="8"/>
  <c r="W37" i="25"/>
  <c r="V37" i="25"/>
  <c r="V38" i="25"/>
  <c r="AL27" i="24"/>
  <c r="AM27" i="24"/>
  <c r="AN27" i="24"/>
  <c r="AO27" i="24"/>
  <c r="AP27" i="24"/>
  <c r="AQ27" i="24"/>
  <c r="AR27" i="24"/>
  <c r="AS27" i="24"/>
  <c r="AT27" i="24"/>
  <c r="AU27" i="24"/>
  <c r="AV27" i="24"/>
  <c r="AW27" i="24"/>
  <c r="AX27" i="24"/>
  <c r="AY27" i="24"/>
  <c r="AZ27" i="24"/>
  <c r="BA27" i="24"/>
  <c r="BB27" i="24"/>
  <c r="BC27" i="24"/>
  <c r="BD27" i="24"/>
  <c r="BE27" i="24"/>
  <c r="BF27" i="24"/>
  <c r="BG27" i="24"/>
  <c r="BH27" i="24"/>
  <c r="BI27" i="24"/>
  <c r="BJ27" i="24"/>
  <c r="BK27" i="24"/>
  <c r="BL27" i="24"/>
  <c r="BM27" i="24"/>
  <c r="BN27" i="24"/>
  <c r="BO27" i="24"/>
  <c r="BP27" i="24"/>
  <c r="BQ27" i="24"/>
  <c r="BR27" i="24"/>
  <c r="BS27" i="24"/>
  <c r="BT27" i="24"/>
  <c r="BU27" i="24"/>
  <c r="BV27" i="24"/>
  <c r="BW27" i="24"/>
  <c r="BX27" i="24"/>
  <c r="BY27" i="24"/>
  <c r="BZ27" i="24"/>
  <c r="CA27" i="24"/>
  <c r="CB27" i="24"/>
  <c r="CC27" i="24"/>
  <c r="CD27" i="24"/>
  <c r="CE27" i="24"/>
  <c r="CF27" i="24"/>
  <c r="CG27" i="24"/>
  <c r="CH27" i="24"/>
  <c r="CI27" i="24"/>
  <c r="CJ27" i="24"/>
  <c r="CK27" i="24"/>
  <c r="CL27" i="24"/>
  <c r="CM27" i="24"/>
  <c r="CN27" i="24"/>
  <c r="CO27" i="24"/>
  <c r="CP27" i="24"/>
  <c r="AL31" i="24"/>
  <c r="AL32" i="24"/>
  <c r="AM31" i="24"/>
  <c r="AM32" i="24"/>
  <c r="AN31" i="24"/>
  <c r="AN32" i="24"/>
  <c r="AO31" i="24"/>
  <c r="AP31" i="24"/>
  <c r="AP32" i="24"/>
  <c r="AQ31" i="24"/>
  <c r="AQ32" i="24"/>
  <c r="AR31" i="24"/>
  <c r="AR32" i="24"/>
  <c r="AS31" i="24"/>
  <c r="AT31" i="24"/>
  <c r="AT32" i="24"/>
  <c r="AU31" i="24"/>
  <c r="AU32" i="24"/>
  <c r="AV31" i="24"/>
  <c r="AV32" i="24"/>
  <c r="AW31" i="24"/>
  <c r="AW32" i="24"/>
  <c r="AX31" i="24"/>
  <c r="AX32" i="24"/>
  <c r="AY31" i="24"/>
  <c r="AY32" i="24"/>
  <c r="AZ31" i="24"/>
  <c r="BA31" i="24"/>
  <c r="BB31" i="24"/>
  <c r="BB32" i="24"/>
  <c r="BC31" i="24"/>
  <c r="BC32" i="24"/>
  <c r="BD31" i="24"/>
  <c r="BD32" i="24"/>
  <c r="BE31" i="24"/>
  <c r="BF31" i="24"/>
  <c r="BF32" i="24"/>
  <c r="BG31" i="24"/>
  <c r="BG32" i="24"/>
  <c r="BH31" i="24"/>
  <c r="BH32" i="24"/>
  <c r="BI31" i="24"/>
  <c r="BI32" i="24"/>
  <c r="BJ31" i="24"/>
  <c r="BJ32" i="24"/>
  <c r="BK31" i="24"/>
  <c r="BK32" i="24"/>
  <c r="BL31" i="24"/>
  <c r="BL32" i="24"/>
  <c r="BM31" i="24"/>
  <c r="BN31" i="24"/>
  <c r="BN32" i="24"/>
  <c r="BO31" i="24"/>
  <c r="BO32" i="24"/>
  <c r="BP31" i="24"/>
  <c r="BP32" i="24"/>
  <c r="BQ31" i="24"/>
  <c r="BR31" i="24"/>
  <c r="BR32" i="24"/>
  <c r="BS31" i="24"/>
  <c r="BT31" i="24"/>
  <c r="BT32" i="24"/>
  <c r="BU31" i="24"/>
  <c r="BV31" i="24"/>
  <c r="BV32" i="24"/>
  <c r="BW31" i="24"/>
  <c r="BW32" i="24"/>
  <c r="BX31" i="24"/>
  <c r="BX32" i="24"/>
  <c r="BY31" i="24"/>
  <c r="BZ31" i="24"/>
  <c r="BZ32" i="24"/>
  <c r="CA31" i="24"/>
  <c r="CA32" i="24"/>
  <c r="CB31" i="24"/>
  <c r="CB32" i="24"/>
  <c r="CC31" i="24"/>
  <c r="CD31" i="24"/>
  <c r="CD32" i="24"/>
  <c r="CE31" i="24"/>
  <c r="CE32" i="24"/>
  <c r="CF31" i="24"/>
  <c r="CF32" i="24"/>
  <c r="CG31" i="24"/>
  <c r="CG32" i="24"/>
  <c r="CH31" i="24"/>
  <c r="CH32" i="24"/>
  <c r="CI31" i="24"/>
  <c r="CI32" i="24"/>
  <c r="CJ31" i="24"/>
  <c r="CJ32" i="24"/>
  <c r="CK31" i="24"/>
  <c r="CL31" i="24"/>
  <c r="CL32" i="24"/>
  <c r="CM31" i="24"/>
  <c r="CM32" i="24"/>
  <c r="CN31" i="24"/>
  <c r="CN32" i="24"/>
  <c r="CO31" i="24"/>
  <c r="CP31" i="24"/>
  <c r="CP32" i="24"/>
  <c r="AO32" i="24"/>
  <c r="AS32" i="24"/>
  <c r="AZ32" i="24"/>
  <c r="BA32" i="24"/>
  <c r="BE32" i="24"/>
  <c r="BM32" i="24"/>
  <c r="BQ32" i="24"/>
  <c r="BS32" i="24"/>
  <c r="BU32" i="24"/>
  <c r="BY32" i="24"/>
  <c r="CC32" i="24"/>
  <c r="CK32" i="24"/>
  <c r="CO32" i="24"/>
  <c r="AL35" i="24"/>
  <c r="AL36" i="24"/>
  <c r="AL37" i="24"/>
  <c r="AM35" i="24"/>
  <c r="AN35" i="24"/>
  <c r="AO35" i="24"/>
  <c r="AP35" i="24"/>
  <c r="AQ35" i="24"/>
  <c r="AR35" i="24"/>
  <c r="AS35" i="24"/>
  <c r="AT35" i="24"/>
  <c r="AU35" i="24"/>
  <c r="AV35" i="24"/>
  <c r="AW35" i="24"/>
  <c r="AX35" i="24"/>
  <c r="AY35" i="24"/>
  <c r="AZ35" i="24"/>
  <c r="BA35" i="24"/>
  <c r="BB35" i="24"/>
  <c r="BC35" i="24"/>
  <c r="BD35" i="24"/>
  <c r="BE35" i="24"/>
  <c r="BF35" i="24"/>
  <c r="BG35" i="24"/>
  <c r="BH35" i="24"/>
  <c r="BI35" i="24"/>
  <c r="BJ35" i="24"/>
  <c r="BJ36" i="24"/>
  <c r="BJ37" i="24"/>
  <c r="BK35" i="24"/>
  <c r="BL35" i="24"/>
  <c r="BM35" i="24"/>
  <c r="BN35" i="24"/>
  <c r="BO35" i="24"/>
  <c r="BP35" i="24"/>
  <c r="BQ35" i="24"/>
  <c r="BR35" i="24"/>
  <c r="BR36" i="24"/>
  <c r="BR37" i="24"/>
  <c r="BR38" i="24"/>
  <c r="BS35" i="24"/>
  <c r="BT35" i="24"/>
  <c r="BU35" i="24"/>
  <c r="BV35" i="24"/>
  <c r="BV36" i="24"/>
  <c r="BV37" i="24"/>
  <c r="BW35" i="24"/>
  <c r="BX35" i="24"/>
  <c r="BY35" i="24"/>
  <c r="BZ35" i="24"/>
  <c r="CA35" i="24"/>
  <c r="CB35" i="24"/>
  <c r="CC35" i="24"/>
  <c r="CC36" i="24"/>
  <c r="CC37" i="24"/>
  <c r="CC38" i="24"/>
  <c r="CD35" i="24"/>
  <c r="CE35" i="24"/>
  <c r="CF35" i="24"/>
  <c r="CG35" i="24"/>
  <c r="CH35" i="24"/>
  <c r="CI35" i="24"/>
  <c r="CJ35" i="24"/>
  <c r="CK35" i="24"/>
  <c r="CL35" i="24"/>
  <c r="CM35" i="24"/>
  <c r="CN35" i="24"/>
  <c r="CO35" i="24"/>
  <c r="CO36" i="24"/>
  <c r="CO37" i="24"/>
  <c r="CO38" i="24"/>
  <c r="CP35" i="24"/>
  <c r="AM36" i="24"/>
  <c r="AN36" i="24"/>
  <c r="AO36" i="24"/>
  <c r="AP36" i="24"/>
  <c r="AQ36" i="24"/>
  <c r="AR36" i="24"/>
  <c r="AS36" i="24"/>
  <c r="AT36" i="24"/>
  <c r="AT37" i="24"/>
  <c r="AT38" i="24"/>
  <c r="AU36" i="24"/>
  <c r="AV36" i="24"/>
  <c r="AW36" i="24"/>
  <c r="AX36" i="24"/>
  <c r="AY36" i="24"/>
  <c r="AZ36" i="24"/>
  <c r="BA36" i="24"/>
  <c r="BB36" i="24"/>
  <c r="BC36" i="24"/>
  <c r="BD36" i="24"/>
  <c r="BE36" i="24"/>
  <c r="BF36" i="24"/>
  <c r="BG36" i="24"/>
  <c r="BH36" i="24"/>
  <c r="BI36" i="24"/>
  <c r="BK36" i="24"/>
  <c r="BL36" i="24"/>
  <c r="BM36" i="24"/>
  <c r="BN36" i="24"/>
  <c r="BO36" i="24"/>
  <c r="BP36" i="24"/>
  <c r="BQ36" i="24"/>
  <c r="BS36" i="24"/>
  <c r="BT36" i="24"/>
  <c r="BU36" i="24"/>
  <c r="BW36" i="24"/>
  <c r="BX36" i="24"/>
  <c r="BY36" i="24"/>
  <c r="BZ36" i="24"/>
  <c r="BZ37" i="24"/>
  <c r="BZ38" i="24"/>
  <c r="CA36" i="24"/>
  <c r="CB36" i="24"/>
  <c r="CD36" i="24"/>
  <c r="CD37" i="24"/>
  <c r="CD38" i="24"/>
  <c r="CE36" i="24"/>
  <c r="CF36" i="24"/>
  <c r="CG36" i="24"/>
  <c r="CH36" i="24"/>
  <c r="CI36" i="24"/>
  <c r="CJ36" i="24"/>
  <c r="CK36" i="24"/>
  <c r="CL36" i="24"/>
  <c r="CM36" i="24"/>
  <c r="CN36" i="24"/>
  <c r="CP36" i="24"/>
  <c r="AP37" i="24"/>
  <c r="AP38" i="24"/>
  <c r="BB37" i="24"/>
  <c r="BB38" i="24"/>
  <c r="BF37" i="24"/>
  <c r="BF38" i="24"/>
  <c r="CL37" i="24"/>
  <c r="CL38" i="24"/>
  <c r="CP37" i="24"/>
  <c r="CP38" i="24"/>
  <c r="AK27" i="24"/>
  <c r="AK31" i="24"/>
  <c r="AK32" i="24"/>
  <c r="AK35" i="24"/>
  <c r="AK36" i="24"/>
  <c r="CR29" i="24"/>
  <c r="CS29" i="24"/>
  <c r="CR30" i="24"/>
  <c r="CS30" i="24"/>
  <c r="CS28" i="24"/>
  <c r="CR28" i="24"/>
  <c r="CR21" i="24"/>
  <c r="CS21" i="24"/>
  <c r="CR22" i="24"/>
  <c r="CS22" i="24"/>
  <c r="CR23" i="24"/>
  <c r="CS23" i="24"/>
  <c r="CR24" i="24"/>
  <c r="CS24" i="24"/>
  <c r="CR25" i="24"/>
  <c r="CS25" i="24"/>
  <c r="CR26" i="24"/>
  <c r="CS26" i="24"/>
  <c r="CS20" i="24"/>
  <c r="CR20" i="24"/>
  <c r="CS7" i="24"/>
  <c r="CS8" i="24"/>
  <c r="CS9" i="24"/>
  <c r="CS10" i="24"/>
  <c r="CS11" i="24"/>
  <c r="CS12" i="24"/>
  <c r="CS13" i="24"/>
  <c r="CS14" i="24"/>
  <c r="CS15" i="24"/>
  <c r="CS6" i="24"/>
  <c r="AI36" i="24"/>
  <c r="AH36" i="24"/>
  <c r="AG36" i="24"/>
  <c r="AF36" i="24"/>
  <c r="AE36" i="24"/>
  <c r="AD36" i="24"/>
  <c r="AC36" i="24"/>
  <c r="AB36" i="24"/>
  <c r="AB35" i="24"/>
  <c r="AB37" i="24"/>
  <c r="AA36" i="24"/>
  <c r="Z36" i="24"/>
  <c r="Y36" i="24"/>
  <c r="X36" i="24"/>
  <c r="W36" i="24"/>
  <c r="V36" i="24"/>
  <c r="U36" i="24"/>
  <c r="T36" i="24"/>
  <c r="S36" i="24"/>
  <c r="R36" i="24"/>
  <c r="Q36" i="24"/>
  <c r="P36" i="24"/>
  <c r="P35" i="24"/>
  <c r="P37" i="24"/>
  <c r="O36" i="24"/>
  <c r="N36" i="24"/>
  <c r="M36" i="24"/>
  <c r="L36" i="24"/>
  <c r="K36" i="24"/>
  <c r="J36" i="24"/>
  <c r="I36" i="24"/>
  <c r="H36" i="24"/>
  <c r="G36" i="24"/>
  <c r="F36" i="24"/>
  <c r="E36" i="24"/>
  <c r="D36" i="24"/>
  <c r="D35" i="24"/>
  <c r="D37" i="24"/>
  <c r="C36" i="24"/>
  <c r="B36" i="24"/>
  <c r="AI35" i="24"/>
  <c r="AH35" i="24"/>
  <c r="AG35" i="24"/>
  <c r="AF35" i="24"/>
  <c r="AE35" i="24"/>
  <c r="AD35" i="24"/>
  <c r="AC35" i="24"/>
  <c r="AA35" i="24"/>
  <c r="AA37" i="24"/>
  <c r="AA38" i="24"/>
  <c r="Z35" i="24"/>
  <c r="Y35" i="24"/>
  <c r="Y37" i="24"/>
  <c r="Y38" i="24"/>
  <c r="X35" i="24"/>
  <c r="W35" i="24"/>
  <c r="V35" i="24"/>
  <c r="U35" i="24"/>
  <c r="T35" i="24"/>
  <c r="T37" i="24"/>
  <c r="T38" i="24"/>
  <c r="S35" i="24"/>
  <c r="R35" i="24"/>
  <c r="Q35" i="24"/>
  <c r="O35" i="24"/>
  <c r="O37" i="24"/>
  <c r="O38" i="24"/>
  <c r="N35" i="24"/>
  <c r="M35" i="24"/>
  <c r="M37" i="24"/>
  <c r="M38" i="24"/>
  <c r="L35" i="24"/>
  <c r="L37" i="24"/>
  <c r="K35" i="24"/>
  <c r="J35" i="24"/>
  <c r="I35" i="24"/>
  <c r="H35" i="24"/>
  <c r="H37" i="24"/>
  <c r="H38" i="24"/>
  <c r="G35" i="24"/>
  <c r="F35" i="24"/>
  <c r="E35" i="24"/>
  <c r="C35" i="24"/>
  <c r="C37" i="24"/>
  <c r="C38" i="24"/>
  <c r="B35" i="24"/>
  <c r="B37" i="24"/>
  <c r="D31" i="24"/>
  <c r="D32" i="24"/>
  <c r="AJ31" i="24"/>
  <c r="AJ32" i="24"/>
  <c r="AI31" i="24"/>
  <c r="AI32" i="24"/>
  <c r="AH31" i="24"/>
  <c r="AH32" i="24"/>
  <c r="AG31" i="24"/>
  <c r="AG32" i="24"/>
  <c r="AF31" i="24"/>
  <c r="AF32" i="24"/>
  <c r="AE31" i="24"/>
  <c r="AE32" i="24"/>
  <c r="AD31" i="24"/>
  <c r="AD32" i="24"/>
  <c r="AC31" i="24"/>
  <c r="AC32" i="24"/>
  <c r="AB31" i="24"/>
  <c r="AB32" i="24"/>
  <c r="AA31" i="24"/>
  <c r="AA32" i="24"/>
  <c r="Z31" i="24"/>
  <c r="Z32" i="24"/>
  <c r="Y31" i="24"/>
  <c r="Y32" i="24"/>
  <c r="X31" i="24"/>
  <c r="X32" i="24"/>
  <c r="W31" i="24"/>
  <c r="W32" i="24"/>
  <c r="V31" i="24"/>
  <c r="V32" i="24"/>
  <c r="U31" i="24"/>
  <c r="U32" i="24"/>
  <c r="T31" i="24"/>
  <c r="T32" i="24"/>
  <c r="S31" i="24"/>
  <c r="S32" i="24"/>
  <c r="R31" i="24"/>
  <c r="R32" i="24"/>
  <c r="Q31" i="24"/>
  <c r="Q32" i="24"/>
  <c r="P31" i="24"/>
  <c r="P32" i="24"/>
  <c r="O31" i="24"/>
  <c r="O32" i="24"/>
  <c r="N31" i="24"/>
  <c r="N32" i="24"/>
  <c r="M31" i="24"/>
  <c r="M32" i="24"/>
  <c r="L31" i="24"/>
  <c r="L32" i="24"/>
  <c r="K31" i="24"/>
  <c r="K32" i="24"/>
  <c r="J31" i="24"/>
  <c r="J32" i="24"/>
  <c r="I31" i="24"/>
  <c r="I32" i="24"/>
  <c r="H31" i="24"/>
  <c r="H32" i="24"/>
  <c r="G31" i="24"/>
  <c r="G32" i="24"/>
  <c r="F31" i="24"/>
  <c r="F32" i="24"/>
  <c r="E31" i="24"/>
  <c r="E32" i="24"/>
  <c r="C31" i="24"/>
  <c r="C32" i="24"/>
  <c r="B31" i="24"/>
  <c r="B32" i="24"/>
  <c r="AJ27" i="24"/>
  <c r="AI27" i="24"/>
  <c r="AH27" i="24"/>
  <c r="AG27" i="24"/>
  <c r="AF27" i="24"/>
  <c r="AE27" i="24"/>
  <c r="AD27" i="24"/>
  <c r="AC27" i="24"/>
  <c r="AB27" i="24"/>
  <c r="AA27" i="24"/>
  <c r="Z27" i="24"/>
  <c r="Y27" i="24"/>
  <c r="X27" i="24"/>
  <c r="W27" i="24"/>
  <c r="V27" i="24"/>
  <c r="U27" i="24"/>
  <c r="T27" i="24"/>
  <c r="S27" i="24"/>
  <c r="R27" i="24"/>
  <c r="Q27" i="24"/>
  <c r="P27" i="24"/>
  <c r="O27" i="24"/>
  <c r="N27" i="24"/>
  <c r="M27" i="24"/>
  <c r="L27" i="24"/>
  <c r="K27" i="24"/>
  <c r="J27" i="24"/>
  <c r="I27" i="24"/>
  <c r="H27" i="24"/>
  <c r="G27" i="24"/>
  <c r="F27" i="24"/>
  <c r="E27" i="24"/>
  <c r="D27" i="24"/>
  <c r="C27" i="24"/>
  <c r="B27" i="24"/>
  <c r="AL29" i="23"/>
  <c r="AM29" i="23"/>
  <c r="AL30" i="23"/>
  <c r="AM30" i="23"/>
  <c r="AM28" i="23"/>
  <c r="AL28" i="23"/>
  <c r="AL21" i="23"/>
  <c r="AM21" i="23"/>
  <c r="AL22" i="23"/>
  <c r="AM22" i="23"/>
  <c r="AL23" i="23"/>
  <c r="AM23" i="23"/>
  <c r="AL24" i="23"/>
  <c r="AM24" i="23"/>
  <c r="AL25" i="23"/>
  <c r="AM25" i="23"/>
  <c r="AL26" i="23"/>
  <c r="AM26" i="23"/>
  <c r="AM20" i="23"/>
  <c r="AL20" i="23"/>
  <c r="AM7" i="23"/>
  <c r="AM8" i="23"/>
  <c r="AM9" i="23"/>
  <c r="AM10" i="23"/>
  <c r="AM11" i="23"/>
  <c r="AM12" i="23"/>
  <c r="AM13" i="23"/>
  <c r="AM14" i="23"/>
  <c r="AM15" i="23"/>
  <c r="AM6" i="23"/>
  <c r="AJ36" i="23"/>
  <c r="AI36" i="23"/>
  <c r="AH36" i="23"/>
  <c r="AG36" i="23"/>
  <c r="AF36" i="23"/>
  <c r="AE36" i="23"/>
  <c r="AD36" i="23"/>
  <c r="AC36" i="23"/>
  <c r="AB36" i="23"/>
  <c r="AA36" i="23"/>
  <c r="Z36" i="23"/>
  <c r="Y36" i="23"/>
  <c r="X36" i="23"/>
  <c r="W36" i="23"/>
  <c r="V36" i="23"/>
  <c r="U36" i="23"/>
  <c r="T36" i="23"/>
  <c r="S36" i="23"/>
  <c r="R36" i="23"/>
  <c r="Q36" i="23"/>
  <c r="P36" i="23"/>
  <c r="N36" i="23"/>
  <c r="M36" i="23"/>
  <c r="M35" i="23"/>
  <c r="M37" i="23"/>
  <c r="M38" i="23"/>
  <c r="L36" i="23"/>
  <c r="K36" i="23"/>
  <c r="J36" i="23"/>
  <c r="I36" i="23"/>
  <c r="H36" i="23"/>
  <c r="G36" i="23"/>
  <c r="F36" i="23"/>
  <c r="E36" i="23"/>
  <c r="D36" i="23"/>
  <c r="C36" i="23"/>
  <c r="B36" i="23"/>
  <c r="AJ35" i="23"/>
  <c r="AI35" i="23"/>
  <c r="AI37" i="23"/>
  <c r="AH35" i="23"/>
  <c r="AG35" i="23"/>
  <c r="AG37" i="23"/>
  <c r="AF35" i="23"/>
  <c r="AE35" i="23"/>
  <c r="AD35" i="23"/>
  <c r="AC35" i="23"/>
  <c r="AB35" i="23"/>
  <c r="AA35" i="23"/>
  <c r="Z35" i="23"/>
  <c r="Z37" i="23"/>
  <c r="Y35" i="23"/>
  <c r="X35" i="23"/>
  <c r="X37" i="23"/>
  <c r="X38" i="23"/>
  <c r="W35" i="23"/>
  <c r="W37" i="23"/>
  <c r="V35" i="23"/>
  <c r="U35" i="23"/>
  <c r="U37" i="23"/>
  <c r="T35" i="23"/>
  <c r="T37" i="23"/>
  <c r="S35" i="23"/>
  <c r="R35" i="23"/>
  <c r="Q35" i="23"/>
  <c r="P35" i="23"/>
  <c r="N35" i="23"/>
  <c r="N37" i="23"/>
  <c r="L35" i="23"/>
  <c r="L37" i="23"/>
  <c r="L38" i="23"/>
  <c r="K35" i="23"/>
  <c r="K37" i="23"/>
  <c r="J35" i="23"/>
  <c r="I35" i="23"/>
  <c r="I37" i="23"/>
  <c r="H35" i="23"/>
  <c r="H37" i="23"/>
  <c r="G35" i="23"/>
  <c r="F35" i="23"/>
  <c r="E35" i="23"/>
  <c r="E37" i="23"/>
  <c r="D35" i="23"/>
  <c r="C35" i="23"/>
  <c r="B35" i="23"/>
  <c r="B37" i="23"/>
  <c r="AJ31" i="23"/>
  <c r="AJ32" i="23"/>
  <c r="AI31" i="23"/>
  <c r="AI32" i="23"/>
  <c r="AH31" i="23"/>
  <c r="AH32" i="23"/>
  <c r="AG31" i="23"/>
  <c r="AG32" i="23"/>
  <c r="AF31" i="23"/>
  <c r="AF32" i="23"/>
  <c r="AE31" i="23"/>
  <c r="AE32" i="23"/>
  <c r="AD31" i="23"/>
  <c r="AD32" i="23"/>
  <c r="AC31" i="23"/>
  <c r="AC32" i="23"/>
  <c r="AB31" i="23"/>
  <c r="AB32" i="23"/>
  <c r="AA31" i="23"/>
  <c r="AA32" i="23"/>
  <c r="Z31" i="23"/>
  <c r="Z32" i="23"/>
  <c r="Y31" i="23"/>
  <c r="Y32" i="23"/>
  <c r="X31" i="23"/>
  <c r="X32" i="23"/>
  <c r="W31" i="23"/>
  <c r="W32" i="23"/>
  <c r="V31" i="23"/>
  <c r="V32" i="23"/>
  <c r="U31" i="23"/>
  <c r="U32" i="23"/>
  <c r="T31" i="23"/>
  <c r="T32" i="23"/>
  <c r="S31" i="23"/>
  <c r="S32" i="23"/>
  <c r="R31" i="23"/>
  <c r="R32" i="23"/>
  <c r="Q31" i="23"/>
  <c r="Q32" i="23"/>
  <c r="P31" i="23"/>
  <c r="P32" i="23"/>
  <c r="O31" i="23"/>
  <c r="O32" i="23"/>
  <c r="N31" i="23"/>
  <c r="N32" i="23"/>
  <c r="M31" i="23"/>
  <c r="M32" i="23"/>
  <c r="L31" i="23"/>
  <c r="L32" i="23"/>
  <c r="K31" i="23"/>
  <c r="K32" i="23"/>
  <c r="J31" i="23"/>
  <c r="J32" i="23"/>
  <c r="I31" i="23"/>
  <c r="I32" i="23"/>
  <c r="H31" i="23"/>
  <c r="H32" i="23"/>
  <c r="G31" i="23"/>
  <c r="G32" i="23"/>
  <c r="F31" i="23"/>
  <c r="F32" i="23"/>
  <c r="E31" i="23"/>
  <c r="E32" i="23"/>
  <c r="D31" i="23"/>
  <c r="D32" i="23"/>
  <c r="C31" i="23"/>
  <c r="C32" i="23"/>
  <c r="B31" i="23"/>
  <c r="B32" i="23"/>
  <c r="AJ27" i="23"/>
  <c r="AI27" i="23"/>
  <c r="AH27" i="23"/>
  <c r="AG27" i="23"/>
  <c r="AF27" i="23"/>
  <c r="AE27" i="23"/>
  <c r="AD27" i="23"/>
  <c r="AC27" i="23"/>
  <c r="AB27" i="23"/>
  <c r="AA27" i="23"/>
  <c r="Z27" i="23"/>
  <c r="Y27" i="23"/>
  <c r="X27" i="23"/>
  <c r="W27" i="23"/>
  <c r="V27" i="23"/>
  <c r="U27" i="23"/>
  <c r="T27" i="23"/>
  <c r="S27" i="23"/>
  <c r="R27" i="23"/>
  <c r="Q27" i="23"/>
  <c r="P27" i="23"/>
  <c r="O27" i="23"/>
  <c r="N27" i="23"/>
  <c r="M27" i="23"/>
  <c r="L27" i="23"/>
  <c r="K27" i="23"/>
  <c r="J27" i="23"/>
  <c r="I27" i="23"/>
  <c r="H27" i="23"/>
  <c r="G27" i="23"/>
  <c r="F27" i="23"/>
  <c r="E27" i="23"/>
  <c r="D27" i="23"/>
  <c r="C27" i="23"/>
  <c r="B27" i="23"/>
  <c r="CK37" i="24"/>
  <c r="CK38" i="24"/>
  <c r="BY37" i="24"/>
  <c r="BY38" i="24"/>
  <c r="BM37" i="24"/>
  <c r="BM38" i="24"/>
  <c r="BA37" i="24"/>
  <c r="BA38" i="24"/>
  <c r="AO37" i="24"/>
  <c r="AO38" i="24"/>
  <c r="CG37" i="24"/>
  <c r="BI37" i="24"/>
  <c r="BI38" i="24"/>
  <c r="AW37" i="24"/>
  <c r="N37" i="24"/>
  <c r="N38" i="24"/>
  <c r="Z37" i="24"/>
  <c r="Z38" i="24"/>
  <c r="BQ37" i="24"/>
  <c r="BQ38" i="24"/>
  <c r="BE37" i="24"/>
  <c r="BE38" i="24"/>
  <c r="AS37" i="24"/>
  <c r="AS38" i="24"/>
  <c r="BN37" i="24"/>
  <c r="BN38" i="24"/>
  <c r="CE37" i="24"/>
  <c r="BS37" i="24"/>
  <c r="BG37" i="24"/>
  <c r="BG38" i="24"/>
  <c r="AU37" i="24"/>
  <c r="AU38" i="24"/>
  <c r="BU37" i="24"/>
  <c r="BU38" i="24"/>
  <c r="CG38" i="24"/>
  <c r="G37" i="24"/>
  <c r="G38" i="24"/>
  <c r="S37" i="24"/>
  <c r="S38" i="24"/>
  <c r="AF37" i="24"/>
  <c r="AF38" i="24"/>
  <c r="I37" i="24"/>
  <c r="I38" i="24"/>
  <c r="U37" i="24"/>
  <c r="AG37" i="24"/>
  <c r="B38" i="24"/>
  <c r="CM37" i="24"/>
  <c r="CM38" i="24"/>
  <c r="CA37" i="24"/>
  <c r="CA38" i="24"/>
  <c r="BO37" i="24"/>
  <c r="BO38" i="24"/>
  <c r="BC37" i="24"/>
  <c r="BC38" i="24"/>
  <c r="CR36" i="24"/>
  <c r="AW38" i="24"/>
  <c r="CH37" i="24"/>
  <c r="CH38" i="24"/>
  <c r="BV38" i="24"/>
  <c r="BJ38" i="24"/>
  <c r="AL38" i="24"/>
  <c r="CS35" i="24"/>
  <c r="X37" i="24"/>
  <c r="X38" i="24"/>
  <c r="AJ37" i="24"/>
  <c r="AJ38" i="24"/>
  <c r="AX37" i="24"/>
  <c r="AX38" i="24"/>
  <c r="CF37" i="24"/>
  <c r="CF38" i="24"/>
  <c r="BT37" i="24"/>
  <c r="BT38" i="24"/>
  <c r="BH37" i="24"/>
  <c r="BH38" i="24"/>
  <c r="AV37" i="24"/>
  <c r="BP37" i="24"/>
  <c r="BP38" i="24"/>
  <c r="CJ37" i="24"/>
  <c r="CJ38" i="24"/>
  <c r="AV38" i="24"/>
  <c r="CE38" i="24"/>
  <c r="BS38" i="24"/>
  <c r="CN37" i="24"/>
  <c r="CN38" i="24"/>
  <c r="CB37" i="24"/>
  <c r="CB38" i="24"/>
  <c r="BD37" i="24"/>
  <c r="BD38" i="24"/>
  <c r="AR37" i="24"/>
  <c r="AR38" i="24"/>
  <c r="AQ37" i="24"/>
  <c r="AQ38" i="24"/>
  <c r="BX37" i="24"/>
  <c r="BX38" i="24"/>
  <c r="BL37" i="24"/>
  <c r="BL38" i="24"/>
  <c r="AZ37" i="24"/>
  <c r="AZ38" i="24"/>
  <c r="AN37" i="24"/>
  <c r="AN38" i="24"/>
  <c r="CR35" i="24"/>
  <c r="CI37" i="24"/>
  <c r="CI38" i="24"/>
  <c r="BW37" i="24"/>
  <c r="BW38" i="24"/>
  <c r="BK37" i="24"/>
  <c r="BK38" i="24"/>
  <c r="AY37" i="24"/>
  <c r="AY38" i="24"/>
  <c r="AM37" i="24"/>
  <c r="AM38" i="24"/>
  <c r="CS36" i="24"/>
  <c r="CS31" i="24"/>
  <c r="CR31" i="24"/>
  <c r="CR32" i="24"/>
  <c r="AK37" i="24"/>
  <c r="AK38" i="24"/>
  <c r="CR27" i="24"/>
  <c r="AE37" i="24"/>
  <c r="AE38" i="24"/>
  <c r="L38" i="24"/>
  <c r="D38" i="24"/>
  <c r="P38" i="24"/>
  <c r="AB38" i="24"/>
  <c r="J37" i="24"/>
  <c r="J38" i="24"/>
  <c r="U38" i="24"/>
  <c r="AG38" i="24"/>
  <c r="E37" i="24"/>
  <c r="E38" i="24"/>
  <c r="Q37" i="24"/>
  <c r="Q38" i="24"/>
  <c r="AC37" i="24"/>
  <c r="AC38" i="24"/>
  <c r="F37" i="24"/>
  <c r="F38" i="24"/>
  <c r="R37" i="24"/>
  <c r="R38" i="24"/>
  <c r="AD37" i="24"/>
  <c r="AD38" i="24"/>
  <c r="V37" i="24"/>
  <c r="V38" i="24"/>
  <c r="AH37" i="24"/>
  <c r="AH38" i="24"/>
  <c r="K37" i="24"/>
  <c r="K38" i="24"/>
  <c r="W37" i="24"/>
  <c r="W38" i="24"/>
  <c r="AI37" i="24"/>
  <c r="AI38" i="24"/>
  <c r="G37" i="23"/>
  <c r="S37" i="23"/>
  <c r="J37" i="23"/>
  <c r="V37" i="23"/>
  <c r="AH37" i="23"/>
  <c r="C37" i="23"/>
  <c r="O37" i="23"/>
  <c r="O38" i="23"/>
  <c r="AA37" i="23"/>
  <c r="AA38" i="23"/>
  <c r="AM36" i="23"/>
  <c r="B38" i="23"/>
  <c r="D37" i="23"/>
  <c r="D38" i="23"/>
  <c r="P37" i="23"/>
  <c r="P38" i="23"/>
  <c r="AB37" i="23"/>
  <c r="Q37" i="23"/>
  <c r="Q38" i="23"/>
  <c r="F37" i="23"/>
  <c r="F38" i="23"/>
  <c r="R37" i="23"/>
  <c r="R38" i="23"/>
  <c r="AD37" i="23"/>
  <c r="AD38" i="23"/>
  <c r="AM31" i="23"/>
  <c r="AL36" i="23"/>
  <c r="K38" i="23"/>
  <c r="AL31" i="23"/>
  <c r="AL32" i="23"/>
  <c r="E38" i="23"/>
  <c r="AE37" i="23"/>
  <c r="AE38" i="23"/>
  <c r="AF37" i="23"/>
  <c r="AF38" i="23"/>
  <c r="AC37" i="23"/>
  <c r="AC38" i="23"/>
  <c r="AL35" i="23"/>
  <c r="AM35" i="23"/>
  <c r="W38" i="23"/>
  <c r="AI38" i="23"/>
  <c r="AJ37" i="23"/>
  <c r="AJ38" i="23"/>
  <c r="Y37" i="23"/>
  <c r="Y38" i="23"/>
  <c r="N38" i="23"/>
  <c r="Z38" i="23"/>
  <c r="AL27" i="23"/>
  <c r="C38" i="23"/>
  <c r="AB38" i="23"/>
  <c r="G38" i="23"/>
  <c r="S38" i="23"/>
  <c r="H38" i="23"/>
  <c r="T38" i="23"/>
  <c r="I38" i="23"/>
  <c r="U38" i="23"/>
  <c r="AG38" i="23"/>
  <c r="J38" i="23"/>
  <c r="V38" i="23"/>
  <c r="AH38" i="23"/>
  <c r="CR37" i="24"/>
  <c r="CS37" i="24"/>
  <c r="CR38" i="24"/>
  <c r="AM37" i="23"/>
  <c r="AL37" i="23"/>
  <c r="AL38" i="23"/>
  <c r="U29" i="22"/>
  <c r="V29" i="22"/>
  <c r="U30" i="22"/>
  <c r="V30" i="22"/>
  <c r="V28" i="22"/>
  <c r="U28" i="22"/>
  <c r="U21" i="22"/>
  <c r="V21" i="22"/>
  <c r="U22" i="22"/>
  <c r="V22" i="22"/>
  <c r="U23" i="22"/>
  <c r="V23" i="22"/>
  <c r="U24" i="22"/>
  <c r="V24" i="22"/>
  <c r="U25" i="22"/>
  <c r="V25" i="22"/>
  <c r="U26" i="22"/>
  <c r="V26" i="22"/>
  <c r="V20" i="22"/>
  <c r="U20" i="22"/>
  <c r="V7" i="22"/>
  <c r="V8" i="22"/>
  <c r="V9" i="22"/>
  <c r="V10" i="22"/>
  <c r="V11" i="22"/>
  <c r="V12" i="22"/>
  <c r="V13" i="22"/>
  <c r="V14" i="22"/>
  <c r="V15" i="22"/>
  <c r="V6" i="22"/>
  <c r="S36" i="22"/>
  <c r="R36" i="22"/>
  <c r="Q36" i="22"/>
  <c r="P36" i="22"/>
  <c r="O36" i="22"/>
  <c r="N36" i="22"/>
  <c r="M36" i="22"/>
  <c r="L36" i="22"/>
  <c r="K36" i="22"/>
  <c r="J36" i="22"/>
  <c r="I36" i="22"/>
  <c r="H36" i="22"/>
  <c r="G36" i="22"/>
  <c r="F36" i="22"/>
  <c r="E36" i="22"/>
  <c r="D36" i="22"/>
  <c r="C36" i="22"/>
  <c r="B36" i="22"/>
  <c r="S35" i="22"/>
  <c r="R35" i="22"/>
  <c r="Q35" i="22"/>
  <c r="P35" i="22"/>
  <c r="O35" i="22"/>
  <c r="N35" i="22"/>
  <c r="N37" i="22"/>
  <c r="N38" i="22"/>
  <c r="M35" i="22"/>
  <c r="L35" i="22"/>
  <c r="K35" i="22"/>
  <c r="J35" i="22"/>
  <c r="I35" i="22"/>
  <c r="H35" i="22"/>
  <c r="G35" i="22"/>
  <c r="F35" i="22"/>
  <c r="E35" i="22"/>
  <c r="D35" i="22"/>
  <c r="C35" i="22"/>
  <c r="B35" i="22"/>
  <c r="B37" i="22"/>
  <c r="S31" i="22"/>
  <c r="S32" i="22"/>
  <c r="R31" i="22"/>
  <c r="R32" i="22"/>
  <c r="Q31" i="22"/>
  <c r="Q32" i="22"/>
  <c r="P31" i="22"/>
  <c r="P32" i="22"/>
  <c r="O31" i="22"/>
  <c r="O32" i="22"/>
  <c r="N31" i="22"/>
  <c r="N32" i="22"/>
  <c r="M31" i="22"/>
  <c r="M32" i="22"/>
  <c r="L31" i="22"/>
  <c r="L32" i="22"/>
  <c r="K31" i="22"/>
  <c r="K32" i="22"/>
  <c r="J31" i="22"/>
  <c r="J32" i="22"/>
  <c r="I31" i="22"/>
  <c r="I32" i="22"/>
  <c r="H31" i="22"/>
  <c r="H32" i="22"/>
  <c r="G31" i="22"/>
  <c r="G32" i="22"/>
  <c r="F31" i="22"/>
  <c r="F32" i="22"/>
  <c r="E31" i="22"/>
  <c r="E32" i="22"/>
  <c r="D31" i="22"/>
  <c r="D32" i="22"/>
  <c r="C31" i="22"/>
  <c r="C32" i="22"/>
  <c r="B31" i="22"/>
  <c r="B32" i="22"/>
  <c r="S27" i="22"/>
  <c r="R27" i="22"/>
  <c r="Q27" i="22"/>
  <c r="P27" i="22"/>
  <c r="O27" i="22"/>
  <c r="N27" i="22"/>
  <c r="M27" i="22"/>
  <c r="L27" i="22"/>
  <c r="K27" i="22"/>
  <c r="J27" i="22"/>
  <c r="I27" i="22"/>
  <c r="H27" i="22"/>
  <c r="G27" i="22"/>
  <c r="F27" i="22"/>
  <c r="E27" i="22"/>
  <c r="D27" i="22"/>
  <c r="C27" i="22"/>
  <c r="B27" i="22"/>
  <c r="V35" i="22"/>
  <c r="U36" i="22"/>
  <c r="C37" i="22"/>
  <c r="C38" i="22"/>
  <c r="O37" i="22"/>
  <c r="O38" i="22"/>
  <c r="D37" i="22"/>
  <c r="D38" i="22"/>
  <c r="V31" i="22"/>
  <c r="V36" i="22"/>
  <c r="U35" i="22"/>
  <c r="U31" i="22"/>
  <c r="U27" i="22"/>
  <c r="B38" i="22"/>
  <c r="S37" i="22"/>
  <c r="S38" i="22"/>
  <c r="H37" i="22"/>
  <c r="H38" i="22"/>
  <c r="P37" i="22"/>
  <c r="P38" i="22"/>
  <c r="E37" i="22"/>
  <c r="E38" i="22"/>
  <c r="Q37" i="22"/>
  <c r="Q38" i="22"/>
  <c r="F37" i="22"/>
  <c r="F38" i="22"/>
  <c r="R37" i="22"/>
  <c r="R38" i="22"/>
  <c r="G37" i="22"/>
  <c r="G38" i="22"/>
  <c r="I37" i="22"/>
  <c r="I38" i="22"/>
  <c r="U32" i="22"/>
  <c r="J37" i="22"/>
  <c r="J38" i="22"/>
  <c r="K37" i="22"/>
  <c r="K38" i="22"/>
  <c r="L37" i="22"/>
  <c r="L38" i="22"/>
  <c r="M37" i="22"/>
  <c r="M38" i="22"/>
  <c r="V37" i="22"/>
  <c r="U37" i="22"/>
  <c r="U38" i="22"/>
  <c r="Z29" i="21"/>
  <c r="AA29" i="21"/>
  <c r="Z30" i="21"/>
  <c r="AA30" i="21"/>
  <c r="AA28" i="21"/>
  <c r="Z28" i="21"/>
  <c r="Z21" i="21"/>
  <c r="AA21" i="21"/>
  <c r="Z22" i="21"/>
  <c r="AA22" i="21"/>
  <c r="Z23" i="21"/>
  <c r="AA23" i="21"/>
  <c r="Z24" i="21"/>
  <c r="AA24" i="21"/>
  <c r="Z25" i="21"/>
  <c r="AA25" i="21"/>
  <c r="Z26" i="21"/>
  <c r="AA26" i="21"/>
  <c r="AA20" i="21"/>
  <c r="Z20" i="21"/>
  <c r="AA7" i="21"/>
  <c r="AA8" i="21"/>
  <c r="AA9" i="21"/>
  <c r="AA10" i="21"/>
  <c r="AA11" i="21"/>
  <c r="AA12" i="21"/>
  <c r="AA13" i="21"/>
  <c r="AA14" i="21"/>
  <c r="AA15" i="21"/>
  <c r="AA6" i="21"/>
  <c r="S35" i="21"/>
  <c r="S36" i="21"/>
  <c r="S37" i="21"/>
  <c r="X36" i="21"/>
  <c r="W36" i="21"/>
  <c r="V36" i="21"/>
  <c r="U36" i="21"/>
  <c r="T36" i="21"/>
  <c r="R36" i="21"/>
  <c r="Q36" i="21"/>
  <c r="P36" i="21"/>
  <c r="O36" i="21"/>
  <c r="N36" i="21"/>
  <c r="M36" i="21"/>
  <c r="L36" i="21"/>
  <c r="K36" i="21"/>
  <c r="J36" i="21"/>
  <c r="I36" i="21"/>
  <c r="H36" i="21"/>
  <c r="G36" i="21"/>
  <c r="F36" i="21"/>
  <c r="E36" i="21"/>
  <c r="D36" i="21"/>
  <c r="C36" i="21"/>
  <c r="B36" i="21"/>
  <c r="X35" i="21"/>
  <c r="W35" i="21"/>
  <c r="V35" i="21"/>
  <c r="U35" i="21"/>
  <c r="T35" i="21"/>
  <c r="R35" i="21"/>
  <c r="Q35" i="21"/>
  <c r="Q37" i="21"/>
  <c r="P35" i="21"/>
  <c r="O35" i="21"/>
  <c r="N35" i="21"/>
  <c r="M35" i="21"/>
  <c r="L35" i="21"/>
  <c r="K35" i="21"/>
  <c r="J35" i="21"/>
  <c r="I35" i="21"/>
  <c r="H35" i="21"/>
  <c r="G35" i="21"/>
  <c r="F35" i="21"/>
  <c r="E35" i="21"/>
  <c r="E37" i="21"/>
  <c r="D35" i="21"/>
  <c r="C35" i="21"/>
  <c r="B35" i="21"/>
  <c r="C31" i="21"/>
  <c r="C32" i="21"/>
  <c r="X31" i="21"/>
  <c r="X32" i="21"/>
  <c r="W31" i="21"/>
  <c r="W32" i="21"/>
  <c r="V31" i="21"/>
  <c r="V32" i="21"/>
  <c r="U31" i="21"/>
  <c r="U32" i="21"/>
  <c r="T31" i="21"/>
  <c r="T32" i="21"/>
  <c r="S31" i="21"/>
  <c r="S32" i="21"/>
  <c r="R31" i="21"/>
  <c r="R32" i="21"/>
  <c r="Q31" i="21"/>
  <c r="Q32" i="21"/>
  <c r="P31" i="21"/>
  <c r="P32" i="21"/>
  <c r="O31" i="21"/>
  <c r="O32" i="21"/>
  <c r="N31" i="21"/>
  <c r="N32" i="21"/>
  <c r="M31" i="21"/>
  <c r="M32" i="21"/>
  <c r="L31" i="21"/>
  <c r="L32" i="21"/>
  <c r="K31" i="21"/>
  <c r="K32" i="21"/>
  <c r="J31" i="21"/>
  <c r="J32" i="21"/>
  <c r="I31" i="21"/>
  <c r="I32" i="21"/>
  <c r="H31" i="21"/>
  <c r="H32" i="21"/>
  <c r="G31" i="21"/>
  <c r="G32" i="21"/>
  <c r="F31" i="21"/>
  <c r="F32" i="21"/>
  <c r="E31" i="21"/>
  <c r="E32" i="21"/>
  <c r="D31" i="21"/>
  <c r="D32" i="21"/>
  <c r="B31" i="21"/>
  <c r="B32" i="21"/>
  <c r="X27" i="21"/>
  <c r="W27" i="21"/>
  <c r="V27" i="21"/>
  <c r="U27" i="21"/>
  <c r="T27" i="21"/>
  <c r="S27" i="21"/>
  <c r="R27" i="21"/>
  <c r="Q27" i="21"/>
  <c r="P27" i="21"/>
  <c r="O27" i="21"/>
  <c r="N27" i="21"/>
  <c r="M27" i="21"/>
  <c r="L27" i="21"/>
  <c r="K27" i="21"/>
  <c r="J27" i="21"/>
  <c r="I27" i="21"/>
  <c r="H27" i="21"/>
  <c r="G27" i="21"/>
  <c r="F27" i="21"/>
  <c r="E27" i="21"/>
  <c r="D27" i="21"/>
  <c r="C27" i="21"/>
  <c r="B27" i="21"/>
  <c r="R37" i="21"/>
  <c r="R38" i="21"/>
  <c r="G37" i="21"/>
  <c r="G38" i="21"/>
  <c r="AA35" i="21"/>
  <c r="I37" i="21"/>
  <c r="U37" i="21"/>
  <c r="F37" i="21"/>
  <c r="F38" i="21"/>
  <c r="Z36" i="21"/>
  <c r="Z35" i="21"/>
  <c r="AA31" i="21"/>
  <c r="D37" i="21"/>
  <c r="D38" i="21"/>
  <c r="P37" i="21"/>
  <c r="P38" i="21"/>
  <c r="I38" i="21"/>
  <c r="AA36" i="21"/>
  <c r="Z31" i="21"/>
  <c r="S38" i="21"/>
  <c r="U38" i="21"/>
  <c r="Z27" i="21"/>
  <c r="H37" i="21"/>
  <c r="H38" i="21"/>
  <c r="T37" i="21"/>
  <c r="T38" i="21"/>
  <c r="E38" i="21"/>
  <c r="Q38" i="21"/>
  <c r="J37" i="21"/>
  <c r="J38" i="21"/>
  <c r="V37" i="21"/>
  <c r="V38" i="21"/>
  <c r="K37" i="21"/>
  <c r="K38" i="21"/>
  <c r="W37" i="21"/>
  <c r="W38" i="21"/>
  <c r="L37" i="21"/>
  <c r="L38" i="21"/>
  <c r="X37" i="21"/>
  <c r="X38" i="21"/>
  <c r="M37" i="21"/>
  <c r="M38" i="21"/>
  <c r="B37" i="21"/>
  <c r="B38" i="21"/>
  <c r="N37" i="21"/>
  <c r="N38" i="21"/>
  <c r="C37" i="21"/>
  <c r="O37" i="21"/>
  <c r="O38" i="21"/>
  <c r="Z32" i="21"/>
  <c r="C38" i="21"/>
  <c r="Z37" i="21"/>
  <c r="Z38" i="21"/>
  <c r="AA37" i="21"/>
  <c r="U35" i="20"/>
  <c r="V35" i="20"/>
  <c r="W35" i="20"/>
  <c r="W36" i="20"/>
  <c r="W37" i="20"/>
  <c r="X35" i="20"/>
  <c r="Y35" i="20"/>
  <c r="Z35" i="20"/>
  <c r="Z36" i="20"/>
  <c r="Z37" i="20"/>
  <c r="Z38" i="20"/>
  <c r="AA35" i="20"/>
  <c r="AB35" i="20"/>
  <c r="AC35" i="20"/>
  <c r="AD35" i="20"/>
  <c r="AE35" i="20"/>
  <c r="AF35" i="20"/>
  <c r="AG35" i="20"/>
  <c r="AH35" i="20"/>
  <c r="AI35" i="20"/>
  <c r="AI36" i="20"/>
  <c r="AI37" i="20"/>
  <c r="AJ35" i="20"/>
  <c r="AK35" i="20"/>
  <c r="AL35" i="20"/>
  <c r="AL36" i="20"/>
  <c r="AL37" i="20"/>
  <c r="AL38" i="20"/>
  <c r="AM35" i="20"/>
  <c r="AN35" i="20"/>
  <c r="AO35" i="20"/>
  <c r="AP35" i="20"/>
  <c r="AQ35" i="20"/>
  <c r="AR35" i="20"/>
  <c r="AS35" i="20"/>
  <c r="AT35" i="20"/>
  <c r="U36" i="20"/>
  <c r="U37" i="20"/>
  <c r="V36" i="20"/>
  <c r="X36" i="20"/>
  <c r="Y36" i="20"/>
  <c r="AA36" i="20"/>
  <c r="AB36" i="20"/>
  <c r="AB37" i="20"/>
  <c r="AC36" i="20"/>
  <c r="AD36" i="20"/>
  <c r="AE36" i="20"/>
  <c r="AF36" i="20"/>
  <c r="AG36" i="20"/>
  <c r="AG37" i="20"/>
  <c r="AH36" i="20"/>
  <c r="AJ36" i="20"/>
  <c r="AK36" i="20"/>
  <c r="AM36" i="20"/>
  <c r="AN36" i="20"/>
  <c r="AO36" i="20"/>
  <c r="AP36" i="20"/>
  <c r="AQ36" i="20"/>
  <c r="AR36" i="20"/>
  <c r="AS36" i="20"/>
  <c r="AS37" i="20"/>
  <c r="AT36" i="20"/>
  <c r="Y37" i="20"/>
  <c r="AE37" i="20"/>
  <c r="AK37" i="20"/>
  <c r="AK38" i="20"/>
  <c r="AM37" i="20"/>
  <c r="AQ37" i="20"/>
  <c r="AR37" i="20"/>
  <c r="Y38" i="20"/>
  <c r="U31" i="20"/>
  <c r="V31" i="20"/>
  <c r="W31" i="20"/>
  <c r="W32" i="20"/>
  <c r="X31" i="20"/>
  <c r="X32" i="20"/>
  <c r="Y31" i="20"/>
  <c r="Y32" i="20"/>
  <c r="Z31" i="20"/>
  <c r="AA31" i="20"/>
  <c r="AB31" i="20"/>
  <c r="AC31" i="20"/>
  <c r="AD31" i="20"/>
  <c r="AE31" i="20"/>
  <c r="AE32" i="20"/>
  <c r="AF31" i="20"/>
  <c r="AF32" i="20"/>
  <c r="AG31" i="20"/>
  <c r="AH31" i="20"/>
  <c r="AI31" i="20"/>
  <c r="AI32" i="20"/>
  <c r="AJ31" i="20"/>
  <c r="AJ32" i="20"/>
  <c r="AK31" i="20"/>
  <c r="AK32" i="20"/>
  <c r="AL31" i="20"/>
  <c r="AL32" i="20"/>
  <c r="AM31" i="20"/>
  <c r="AN31" i="20"/>
  <c r="AN32" i="20"/>
  <c r="AO31" i="20"/>
  <c r="AO32" i="20"/>
  <c r="AP31" i="20"/>
  <c r="AQ31" i="20"/>
  <c r="AQ32" i="20"/>
  <c r="AR31" i="20"/>
  <c r="AR32" i="20"/>
  <c r="AS31" i="20"/>
  <c r="AT31" i="20"/>
  <c r="AT32" i="20"/>
  <c r="U32" i="20"/>
  <c r="V32" i="20"/>
  <c r="Z32" i="20"/>
  <c r="AA32" i="20"/>
  <c r="AB32" i="20"/>
  <c r="AC32" i="20"/>
  <c r="AD32" i="20"/>
  <c r="AG32" i="20"/>
  <c r="AH32" i="20"/>
  <c r="AM32" i="20"/>
  <c r="AP32" i="20"/>
  <c r="AS32" i="20"/>
  <c r="U27" i="20"/>
  <c r="V27" i="20"/>
  <c r="W27" i="20"/>
  <c r="X27" i="20"/>
  <c r="Y27" i="20"/>
  <c r="Z27" i="20"/>
  <c r="AA27" i="20"/>
  <c r="AB27" i="20"/>
  <c r="AC27" i="20"/>
  <c r="AD27" i="20"/>
  <c r="AE27" i="20"/>
  <c r="AF27" i="20"/>
  <c r="AG27" i="20"/>
  <c r="AH27" i="20"/>
  <c r="AI27" i="20"/>
  <c r="AJ27" i="20"/>
  <c r="AK27" i="20"/>
  <c r="AL27" i="20"/>
  <c r="AM27" i="20"/>
  <c r="AN27" i="20"/>
  <c r="AO27" i="20"/>
  <c r="AP27" i="20"/>
  <c r="AQ27" i="20"/>
  <c r="AR27" i="20"/>
  <c r="AS27" i="20"/>
  <c r="AT27" i="20"/>
  <c r="AV29" i="20"/>
  <c r="AW29" i="20"/>
  <c r="AV30" i="20"/>
  <c r="AW30" i="20"/>
  <c r="AW28" i="20"/>
  <c r="AV28" i="20"/>
  <c r="AV21" i="20"/>
  <c r="AW21" i="20"/>
  <c r="AV22" i="20"/>
  <c r="AW22" i="20"/>
  <c r="AV23" i="20"/>
  <c r="AW23" i="20"/>
  <c r="AV24" i="20"/>
  <c r="AW24" i="20"/>
  <c r="AV25" i="20"/>
  <c r="AW25" i="20"/>
  <c r="AV26" i="20"/>
  <c r="AW26" i="20"/>
  <c r="AW20" i="20"/>
  <c r="AV20" i="20"/>
  <c r="AW7" i="20"/>
  <c r="AW8" i="20"/>
  <c r="AW9" i="20"/>
  <c r="AW10" i="20"/>
  <c r="AW11" i="20"/>
  <c r="AW12" i="20"/>
  <c r="AW13" i="20"/>
  <c r="AW14" i="20"/>
  <c r="AW15" i="20"/>
  <c r="AW6" i="20"/>
  <c r="AR38" i="20"/>
  <c r="AQ38" i="20"/>
  <c r="AE38" i="20"/>
  <c r="AP37" i="20"/>
  <c r="AP38" i="20"/>
  <c r="AD37" i="20"/>
  <c r="AD38" i="20"/>
  <c r="AF37" i="20"/>
  <c r="AF38" i="20"/>
  <c r="AM38" i="20"/>
  <c r="AA37" i="20"/>
  <c r="AA38" i="20"/>
  <c r="AO37" i="20"/>
  <c r="AO38" i="20"/>
  <c r="AC37" i="20"/>
  <c r="AC38" i="20"/>
  <c r="AN37" i="20"/>
  <c r="AN38" i="20"/>
  <c r="AB38" i="20"/>
  <c r="AT37" i="20"/>
  <c r="AH37" i="20"/>
  <c r="AH38" i="20"/>
  <c r="V37" i="20"/>
  <c r="V38" i="20"/>
  <c r="AJ37" i="20"/>
  <c r="X37" i="20"/>
  <c r="X38" i="20"/>
  <c r="AJ38" i="20"/>
  <c r="AI38" i="20"/>
  <c r="W38" i="20"/>
  <c r="AT38" i="20"/>
  <c r="AS38" i="20"/>
  <c r="AG38" i="20"/>
  <c r="U38" i="20"/>
  <c r="K35" i="20"/>
  <c r="K36" i="20"/>
  <c r="K37" i="20"/>
  <c r="K38" i="20"/>
  <c r="J35" i="20"/>
  <c r="J36" i="20"/>
  <c r="J37" i="20"/>
  <c r="J38" i="20"/>
  <c r="T36" i="20"/>
  <c r="T35" i="20"/>
  <c r="T37" i="20"/>
  <c r="S36" i="20"/>
  <c r="R36" i="20"/>
  <c r="Q36" i="20"/>
  <c r="P36" i="20"/>
  <c r="O36" i="20"/>
  <c r="N36" i="20"/>
  <c r="M36" i="20"/>
  <c r="L36" i="20"/>
  <c r="I36" i="20"/>
  <c r="H36" i="20"/>
  <c r="G36" i="20"/>
  <c r="F36" i="20"/>
  <c r="E36" i="20"/>
  <c r="D36" i="20"/>
  <c r="C36" i="20"/>
  <c r="B36" i="20"/>
  <c r="S35" i="20"/>
  <c r="R35" i="20"/>
  <c r="Q35" i="20"/>
  <c r="P35" i="20"/>
  <c r="P37" i="20"/>
  <c r="O35" i="20"/>
  <c r="O37" i="20"/>
  <c r="N35" i="20"/>
  <c r="N37" i="20"/>
  <c r="M35" i="20"/>
  <c r="M37" i="20"/>
  <c r="L35" i="20"/>
  <c r="I35" i="20"/>
  <c r="H35" i="20"/>
  <c r="G35" i="20"/>
  <c r="F35" i="20"/>
  <c r="E35" i="20"/>
  <c r="D35" i="20"/>
  <c r="D37" i="20"/>
  <c r="C35" i="20"/>
  <c r="C37" i="20"/>
  <c r="B35" i="20"/>
  <c r="O31" i="20"/>
  <c r="O32" i="20"/>
  <c r="L31" i="20"/>
  <c r="L32" i="20"/>
  <c r="T31" i="20"/>
  <c r="T32" i="20"/>
  <c r="S31" i="20"/>
  <c r="S32" i="20"/>
  <c r="R31" i="20"/>
  <c r="R32" i="20"/>
  <c r="Q31" i="20"/>
  <c r="Q32" i="20"/>
  <c r="P31" i="20"/>
  <c r="P32" i="20"/>
  <c r="N31" i="20"/>
  <c r="N32" i="20"/>
  <c r="M31" i="20"/>
  <c r="M32" i="20"/>
  <c r="K31" i="20"/>
  <c r="K32" i="20"/>
  <c r="J31" i="20"/>
  <c r="J32" i="20"/>
  <c r="I31" i="20"/>
  <c r="I32" i="20"/>
  <c r="H31" i="20"/>
  <c r="H32" i="20"/>
  <c r="G31" i="20"/>
  <c r="G32" i="20"/>
  <c r="F31" i="20"/>
  <c r="F32" i="20"/>
  <c r="E31" i="20"/>
  <c r="E32" i="20"/>
  <c r="D31" i="20"/>
  <c r="D32" i="20"/>
  <c r="C31" i="20"/>
  <c r="C32" i="20"/>
  <c r="B31" i="20"/>
  <c r="T27" i="20"/>
  <c r="S27" i="20"/>
  <c r="R27" i="20"/>
  <c r="Q27" i="20"/>
  <c r="P27" i="20"/>
  <c r="O27" i="20"/>
  <c r="N27" i="20"/>
  <c r="M27" i="20"/>
  <c r="L27" i="20"/>
  <c r="K27" i="20"/>
  <c r="J27" i="20"/>
  <c r="I27" i="20"/>
  <c r="H27" i="20"/>
  <c r="G27" i="20"/>
  <c r="F27" i="20"/>
  <c r="E27" i="20"/>
  <c r="D27" i="20"/>
  <c r="C27" i="20"/>
  <c r="B27" i="20"/>
  <c r="AV27" i="20"/>
  <c r="V29" i="19"/>
  <c r="W29" i="19"/>
  <c r="V30" i="19"/>
  <c r="W30" i="19"/>
  <c r="W28" i="19"/>
  <c r="V28" i="19"/>
  <c r="V21" i="19"/>
  <c r="W21" i="19"/>
  <c r="V22" i="19"/>
  <c r="W22" i="19"/>
  <c r="V23" i="19"/>
  <c r="W23" i="19"/>
  <c r="V24" i="19"/>
  <c r="W24" i="19"/>
  <c r="V25" i="19"/>
  <c r="W25" i="19"/>
  <c r="V26" i="19"/>
  <c r="W26" i="19"/>
  <c r="W20" i="19"/>
  <c r="V20" i="19"/>
  <c r="W7" i="19"/>
  <c r="W8" i="19"/>
  <c r="W9" i="19"/>
  <c r="W10" i="19"/>
  <c r="W11" i="19"/>
  <c r="W12" i="19"/>
  <c r="W13" i="19"/>
  <c r="W14" i="19"/>
  <c r="W15" i="19"/>
  <c r="W6" i="19"/>
  <c r="E37" i="20"/>
  <c r="Q37" i="20"/>
  <c r="H37" i="20"/>
  <c r="S37" i="20"/>
  <c r="G37" i="20"/>
  <c r="I37" i="20"/>
  <c r="I38" i="20"/>
  <c r="F37" i="20"/>
  <c r="F38" i="20"/>
  <c r="R37" i="20"/>
  <c r="R38" i="20"/>
  <c r="AW35" i="20"/>
  <c r="AV35" i="20"/>
  <c r="G38" i="20"/>
  <c r="H38" i="20"/>
  <c r="T38" i="20"/>
  <c r="AV36" i="20"/>
  <c r="AW36" i="20"/>
  <c r="S38" i="20"/>
  <c r="B32" i="20"/>
  <c r="AV31" i="20"/>
  <c r="AV32" i="20"/>
  <c r="AW31" i="20"/>
  <c r="L37" i="20"/>
  <c r="L38" i="20"/>
  <c r="M38" i="20"/>
  <c r="N38" i="20"/>
  <c r="C38" i="20"/>
  <c r="O38" i="20"/>
  <c r="D38" i="20"/>
  <c r="P38" i="20"/>
  <c r="B37" i="20"/>
  <c r="E38" i="20"/>
  <c r="Q38" i="20"/>
  <c r="AV37" i="20"/>
  <c r="AV38" i="20"/>
  <c r="AW37" i="20"/>
  <c r="B38" i="20"/>
  <c r="T36" i="19"/>
  <c r="S36" i="19"/>
  <c r="R36" i="19"/>
  <c r="Q36" i="19"/>
  <c r="Q35" i="19"/>
  <c r="Q37" i="19"/>
  <c r="Q38" i="19"/>
  <c r="P36" i="19"/>
  <c r="O36" i="19"/>
  <c r="N36" i="19"/>
  <c r="M36" i="19"/>
  <c r="L36" i="19"/>
  <c r="K36" i="19"/>
  <c r="J36" i="19"/>
  <c r="I36" i="19"/>
  <c r="H36" i="19"/>
  <c r="G36" i="19"/>
  <c r="F36" i="19"/>
  <c r="E36" i="19"/>
  <c r="E35" i="19"/>
  <c r="E37" i="19"/>
  <c r="E38" i="19"/>
  <c r="D36" i="19"/>
  <c r="C36" i="19"/>
  <c r="B36" i="19"/>
  <c r="T35" i="19"/>
  <c r="T37" i="19"/>
  <c r="S35" i="19"/>
  <c r="S37" i="19"/>
  <c r="R35" i="19"/>
  <c r="P35" i="19"/>
  <c r="O35" i="19"/>
  <c r="N35" i="19"/>
  <c r="M35" i="19"/>
  <c r="L35" i="19"/>
  <c r="K35" i="19"/>
  <c r="J35" i="19"/>
  <c r="I35" i="19"/>
  <c r="I37" i="19"/>
  <c r="H35" i="19"/>
  <c r="G35" i="19"/>
  <c r="F35" i="19"/>
  <c r="D35" i="19"/>
  <c r="C35" i="19"/>
  <c r="B35" i="19"/>
  <c r="T31" i="19"/>
  <c r="T32" i="19"/>
  <c r="S31" i="19"/>
  <c r="S32" i="19"/>
  <c r="R31" i="19"/>
  <c r="R32" i="19"/>
  <c r="Q31" i="19"/>
  <c r="Q32" i="19"/>
  <c r="P31" i="19"/>
  <c r="P32" i="19"/>
  <c r="O31" i="19"/>
  <c r="O32" i="19"/>
  <c r="N31" i="19"/>
  <c r="N32" i="19"/>
  <c r="M31" i="19"/>
  <c r="M32" i="19"/>
  <c r="L31" i="19"/>
  <c r="L32" i="19"/>
  <c r="K31" i="19"/>
  <c r="K32" i="19"/>
  <c r="J31" i="19"/>
  <c r="J32" i="19"/>
  <c r="I31" i="19"/>
  <c r="I32" i="19"/>
  <c r="H31" i="19"/>
  <c r="H32" i="19"/>
  <c r="G31" i="19"/>
  <c r="G32" i="19"/>
  <c r="F31" i="19"/>
  <c r="F32" i="19"/>
  <c r="E31" i="19"/>
  <c r="E32" i="19"/>
  <c r="D31" i="19"/>
  <c r="D32" i="19"/>
  <c r="C31" i="19"/>
  <c r="C32" i="19"/>
  <c r="B31" i="19"/>
  <c r="T27" i="19"/>
  <c r="S27" i="19"/>
  <c r="R27" i="19"/>
  <c r="Q27" i="19"/>
  <c r="P27" i="19"/>
  <c r="O27" i="19"/>
  <c r="N27" i="19"/>
  <c r="M27" i="19"/>
  <c r="L27" i="19"/>
  <c r="K27" i="19"/>
  <c r="J27" i="19"/>
  <c r="I27" i="19"/>
  <c r="H27" i="19"/>
  <c r="G27" i="19"/>
  <c r="F27" i="19"/>
  <c r="E27" i="19"/>
  <c r="D27" i="19"/>
  <c r="C27" i="19"/>
  <c r="B27" i="19"/>
  <c r="AB20" i="18"/>
  <c r="C31" i="18"/>
  <c r="D31" i="18"/>
  <c r="E31" i="18"/>
  <c r="F31" i="18"/>
  <c r="G31" i="18"/>
  <c r="H31" i="18"/>
  <c r="I31" i="18"/>
  <c r="J31" i="18"/>
  <c r="K31" i="18"/>
  <c r="L31" i="18"/>
  <c r="M31" i="18"/>
  <c r="M32" i="18"/>
  <c r="N31" i="18"/>
  <c r="N32" i="18"/>
  <c r="O31" i="18"/>
  <c r="P31" i="18"/>
  <c r="Q31" i="18"/>
  <c r="R31" i="18"/>
  <c r="S31" i="18"/>
  <c r="T31" i="18"/>
  <c r="U31" i="18"/>
  <c r="V31" i="18"/>
  <c r="W31" i="18"/>
  <c r="W32" i="18"/>
  <c r="X31" i="18"/>
  <c r="Y31" i="18"/>
  <c r="Y32" i="18"/>
  <c r="Z31" i="18"/>
  <c r="Z32" i="18"/>
  <c r="B31" i="18"/>
  <c r="Z35" i="18"/>
  <c r="Z36" i="18"/>
  <c r="Z27" i="18"/>
  <c r="AB29" i="18"/>
  <c r="AC29" i="18"/>
  <c r="AB30" i="18"/>
  <c r="AC30" i="18"/>
  <c r="AC28" i="18"/>
  <c r="AB28" i="18"/>
  <c r="AB21" i="18"/>
  <c r="AC21" i="18"/>
  <c r="AB22" i="18"/>
  <c r="AC22" i="18"/>
  <c r="AB23" i="18"/>
  <c r="AC23" i="18"/>
  <c r="AB24" i="18"/>
  <c r="AC24" i="18"/>
  <c r="AB25" i="18"/>
  <c r="AC25" i="18"/>
  <c r="AB26" i="18"/>
  <c r="AC26" i="18"/>
  <c r="AC20" i="18"/>
  <c r="AC7" i="18"/>
  <c r="AC8" i="18"/>
  <c r="AC9" i="18"/>
  <c r="AC10" i="18"/>
  <c r="AC11" i="18"/>
  <c r="AC12" i="18"/>
  <c r="AC13" i="18"/>
  <c r="AC14" i="18"/>
  <c r="AC15" i="18"/>
  <c r="AC6" i="18"/>
  <c r="Y36" i="18"/>
  <c r="X36" i="18"/>
  <c r="W36" i="18"/>
  <c r="V36" i="18"/>
  <c r="U36" i="18"/>
  <c r="T36" i="18"/>
  <c r="S36" i="18"/>
  <c r="R36" i="18"/>
  <c r="Q36" i="18"/>
  <c r="P36" i="18"/>
  <c r="O36" i="18"/>
  <c r="N36" i="18"/>
  <c r="M36" i="18"/>
  <c r="L36" i="18"/>
  <c r="K36" i="18"/>
  <c r="J36" i="18"/>
  <c r="I36" i="18"/>
  <c r="H36" i="18"/>
  <c r="G36" i="18"/>
  <c r="F36" i="18"/>
  <c r="E36" i="18"/>
  <c r="D36" i="18"/>
  <c r="C36" i="18"/>
  <c r="B36" i="18"/>
  <c r="Y35" i="18"/>
  <c r="X35" i="18"/>
  <c r="W35" i="18"/>
  <c r="V35" i="18"/>
  <c r="U35" i="18"/>
  <c r="T35" i="18"/>
  <c r="S35" i="18"/>
  <c r="S37" i="18"/>
  <c r="R35" i="18"/>
  <c r="Q35" i="18"/>
  <c r="P35" i="18"/>
  <c r="O35" i="18"/>
  <c r="N35" i="18"/>
  <c r="M35" i="18"/>
  <c r="L35" i="18"/>
  <c r="K35" i="18"/>
  <c r="J35" i="18"/>
  <c r="I35" i="18"/>
  <c r="I37" i="18"/>
  <c r="H35" i="18"/>
  <c r="H37" i="18"/>
  <c r="G35" i="18"/>
  <c r="F35" i="18"/>
  <c r="F37" i="18"/>
  <c r="F38" i="18"/>
  <c r="E35" i="18"/>
  <c r="D35" i="18"/>
  <c r="C35" i="18"/>
  <c r="B35" i="18"/>
  <c r="T32" i="18"/>
  <c r="S32" i="18"/>
  <c r="R32" i="18"/>
  <c r="I32" i="18"/>
  <c r="H32" i="18"/>
  <c r="G32" i="18"/>
  <c r="X32" i="18"/>
  <c r="V32" i="18"/>
  <c r="U32" i="18"/>
  <c r="Q32" i="18"/>
  <c r="P32" i="18"/>
  <c r="O32" i="18"/>
  <c r="L32" i="18"/>
  <c r="K32" i="18"/>
  <c r="J32" i="18"/>
  <c r="F32" i="18"/>
  <c r="E32" i="18"/>
  <c r="D32" i="18"/>
  <c r="C32" i="18"/>
  <c r="Y27" i="18"/>
  <c r="X27" i="18"/>
  <c r="W27" i="18"/>
  <c r="V27" i="18"/>
  <c r="U27" i="18"/>
  <c r="T27" i="18"/>
  <c r="S27" i="18"/>
  <c r="R27" i="18"/>
  <c r="Q27" i="18"/>
  <c r="P27" i="18"/>
  <c r="O27" i="18"/>
  <c r="N27" i="18"/>
  <c r="M27" i="18"/>
  <c r="L27" i="18"/>
  <c r="K27" i="18"/>
  <c r="J27" i="18"/>
  <c r="I27" i="18"/>
  <c r="H27" i="18"/>
  <c r="G27" i="18"/>
  <c r="F27" i="18"/>
  <c r="E27" i="18"/>
  <c r="D27" i="18"/>
  <c r="C27" i="18"/>
  <c r="B27" i="18"/>
  <c r="C37" i="19"/>
  <c r="O37" i="19"/>
  <c r="O38" i="19"/>
  <c r="D37" i="19"/>
  <c r="D38" i="19"/>
  <c r="P37" i="19"/>
  <c r="P38" i="19"/>
  <c r="F37" i="19"/>
  <c r="R37" i="19"/>
  <c r="R38" i="19"/>
  <c r="S38" i="19"/>
  <c r="T38" i="19"/>
  <c r="V31" i="19"/>
  <c r="V32" i="19"/>
  <c r="W31" i="19"/>
  <c r="W36" i="19"/>
  <c r="V36" i="19"/>
  <c r="W35" i="19"/>
  <c r="V35" i="19"/>
  <c r="G37" i="19"/>
  <c r="G38" i="19"/>
  <c r="B32" i="19"/>
  <c r="H37" i="19"/>
  <c r="H38" i="19"/>
  <c r="V27" i="19"/>
  <c r="I38" i="19"/>
  <c r="M37" i="19"/>
  <c r="M38" i="19"/>
  <c r="B37" i="19"/>
  <c r="B38" i="19"/>
  <c r="N37" i="19"/>
  <c r="N38" i="19"/>
  <c r="C38" i="19"/>
  <c r="F38" i="19"/>
  <c r="J37" i="19"/>
  <c r="J38" i="19"/>
  <c r="K37" i="19"/>
  <c r="K38" i="19"/>
  <c r="L37" i="19"/>
  <c r="L38" i="19"/>
  <c r="AB31" i="18"/>
  <c r="B32" i="18"/>
  <c r="AC31" i="18"/>
  <c r="AB36" i="18"/>
  <c r="AC36" i="18"/>
  <c r="J37" i="18"/>
  <c r="W37" i="18"/>
  <c r="W38" i="18"/>
  <c r="E37" i="18"/>
  <c r="E38" i="18"/>
  <c r="Q37" i="18"/>
  <c r="Q38" i="18"/>
  <c r="M37" i="18"/>
  <c r="Z37" i="18"/>
  <c r="AB27" i="18"/>
  <c r="AB35" i="18"/>
  <c r="AC35" i="18"/>
  <c r="Z38" i="18"/>
  <c r="M38" i="18"/>
  <c r="X37" i="18"/>
  <c r="X38" i="18"/>
  <c r="N37" i="18"/>
  <c r="N38" i="18"/>
  <c r="B37" i="18"/>
  <c r="G37" i="18"/>
  <c r="G38" i="18"/>
  <c r="R37" i="18"/>
  <c r="R38" i="18"/>
  <c r="H38" i="18"/>
  <c r="S38" i="18"/>
  <c r="I38" i="18"/>
  <c r="J38" i="18"/>
  <c r="T37" i="18"/>
  <c r="T38" i="18"/>
  <c r="D37" i="18"/>
  <c r="D38" i="18"/>
  <c r="K37" i="18"/>
  <c r="K38" i="18"/>
  <c r="U37" i="18"/>
  <c r="U38" i="18"/>
  <c r="L37" i="18"/>
  <c r="L38" i="18"/>
  <c r="V37" i="18"/>
  <c r="V38" i="18"/>
  <c r="AB32" i="18"/>
  <c r="C37" i="18"/>
  <c r="C38" i="18"/>
  <c r="O37" i="18"/>
  <c r="O38" i="18"/>
  <c r="Y37" i="18"/>
  <c r="Y38" i="18"/>
  <c r="P37" i="18"/>
  <c r="P38" i="18"/>
  <c r="W37" i="19"/>
  <c r="V37" i="19"/>
  <c r="V38" i="19"/>
  <c r="AB37" i="18"/>
  <c r="AB38" i="18"/>
  <c r="AC37" i="18"/>
  <c r="B38" i="18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B27" i="14"/>
  <c r="E32" i="14"/>
  <c r="L32" i="14"/>
  <c r="N32" i="14"/>
  <c r="P32" i="14"/>
  <c r="Q32" i="14"/>
  <c r="S32" i="14"/>
  <c r="V32" i="14"/>
  <c r="X32" i="14"/>
  <c r="Y32" i="14"/>
  <c r="Z32" i="14"/>
  <c r="AC32" i="14"/>
  <c r="B32" i="14"/>
  <c r="C32" i="14"/>
  <c r="D32" i="14"/>
  <c r="F32" i="14"/>
  <c r="G32" i="14"/>
  <c r="H32" i="14"/>
  <c r="I32" i="14"/>
  <c r="J32" i="14"/>
  <c r="K32" i="14"/>
  <c r="M32" i="14"/>
  <c r="O32" i="14"/>
  <c r="R32" i="14"/>
  <c r="T32" i="14"/>
  <c r="U32" i="14"/>
  <c r="W32" i="14"/>
  <c r="AA32" i="14"/>
  <c r="AB32" i="14"/>
  <c r="AD32" i="14"/>
  <c r="AE32" i="14"/>
  <c r="H16" i="14"/>
  <c r="H17" i="14"/>
  <c r="I16" i="14"/>
  <c r="I17" i="14"/>
  <c r="J16" i="14"/>
  <c r="J17" i="14"/>
  <c r="K16" i="14"/>
  <c r="K17" i="14"/>
  <c r="L16" i="14"/>
  <c r="L17" i="14"/>
  <c r="M16" i="14"/>
  <c r="M17" i="14"/>
  <c r="T16" i="14"/>
  <c r="T17" i="14"/>
  <c r="U16" i="14"/>
  <c r="U17" i="14"/>
  <c r="V16" i="14"/>
  <c r="V17" i="14"/>
  <c r="W16" i="14"/>
  <c r="W17" i="14"/>
  <c r="X16" i="14"/>
  <c r="X17" i="14"/>
  <c r="Y16" i="14"/>
  <c r="Y17" i="14"/>
  <c r="C16" i="14"/>
  <c r="C17" i="14"/>
  <c r="D16" i="14"/>
  <c r="D17" i="14"/>
  <c r="E16" i="14"/>
  <c r="E17" i="14"/>
  <c r="F16" i="14"/>
  <c r="F17" i="14"/>
  <c r="G16" i="14"/>
  <c r="G17" i="14"/>
  <c r="N16" i="14"/>
  <c r="N17" i="14"/>
  <c r="O16" i="14"/>
  <c r="O17" i="14"/>
  <c r="P16" i="14"/>
  <c r="P17" i="14"/>
  <c r="Q16" i="14"/>
  <c r="Q17" i="14"/>
  <c r="R16" i="14"/>
  <c r="R17" i="14"/>
  <c r="S16" i="14"/>
  <c r="S17" i="14"/>
  <c r="Z16" i="14"/>
  <c r="Z17" i="14"/>
  <c r="AA16" i="14"/>
  <c r="AA17" i="14"/>
  <c r="AB16" i="14"/>
  <c r="AB17" i="14"/>
  <c r="AC16" i="14"/>
  <c r="AC17" i="14"/>
  <c r="AD16" i="14"/>
  <c r="AD17" i="14"/>
  <c r="AE16" i="14"/>
  <c r="AE17" i="14"/>
  <c r="C31" i="15"/>
  <c r="D31" i="15"/>
  <c r="E31" i="15"/>
  <c r="F31" i="15"/>
  <c r="B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S31" i="15"/>
  <c r="T31" i="15"/>
  <c r="U31" i="15"/>
  <c r="V31" i="15"/>
  <c r="W31" i="15"/>
  <c r="X31" i="15"/>
  <c r="Y31" i="15"/>
  <c r="Z31" i="15"/>
  <c r="AA31" i="15"/>
  <c r="AC31" i="15"/>
  <c r="AC29" i="15"/>
  <c r="AD29" i="15"/>
  <c r="AD28" i="15"/>
  <c r="AC28" i="15"/>
  <c r="AC30" i="15"/>
  <c r="AD30" i="15"/>
  <c r="AC21" i="15"/>
  <c r="AD21" i="15"/>
  <c r="AC22" i="15"/>
  <c r="AD22" i="15"/>
  <c r="AC23" i="15"/>
  <c r="AD23" i="15"/>
  <c r="AC24" i="15"/>
  <c r="AD24" i="15"/>
  <c r="AC25" i="15"/>
  <c r="AD25" i="15"/>
  <c r="AC26" i="15"/>
  <c r="AD26" i="15"/>
  <c r="AD20" i="15"/>
  <c r="AC20" i="15"/>
  <c r="AD7" i="15"/>
  <c r="AD8" i="15"/>
  <c r="AD9" i="15"/>
  <c r="AD10" i="15"/>
  <c r="AD11" i="15"/>
  <c r="AD12" i="15"/>
  <c r="AD13" i="15"/>
  <c r="AD14" i="15"/>
  <c r="AD15" i="15"/>
  <c r="AD6" i="15"/>
  <c r="AC27" i="15"/>
  <c r="AC32" i="15"/>
  <c r="AA36" i="15"/>
  <c r="Z36" i="15"/>
  <c r="Y36" i="15"/>
  <c r="X36" i="15"/>
  <c r="W36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C36" i="15"/>
  <c r="B36" i="15"/>
  <c r="AA35" i="15"/>
  <c r="Z35" i="15"/>
  <c r="Y35" i="15"/>
  <c r="X35" i="15"/>
  <c r="W35" i="15"/>
  <c r="V35" i="15"/>
  <c r="U35" i="15"/>
  <c r="T35" i="15"/>
  <c r="S35" i="15"/>
  <c r="R35" i="15"/>
  <c r="R37" i="15"/>
  <c r="Q35" i="15"/>
  <c r="P35" i="15"/>
  <c r="O35" i="15"/>
  <c r="N35" i="15"/>
  <c r="M35" i="15"/>
  <c r="L35" i="15"/>
  <c r="K35" i="15"/>
  <c r="J35" i="15"/>
  <c r="I35" i="15"/>
  <c r="H35" i="15"/>
  <c r="G35" i="15"/>
  <c r="G37" i="15"/>
  <c r="F35" i="15"/>
  <c r="F37" i="15"/>
  <c r="E35" i="15"/>
  <c r="D35" i="15"/>
  <c r="D37" i="15"/>
  <c r="C35" i="15"/>
  <c r="B35" i="15"/>
  <c r="W32" i="15"/>
  <c r="AA32" i="15"/>
  <c r="Z32" i="15"/>
  <c r="Y32" i="15"/>
  <c r="X32" i="15"/>
  <c r="V32" i="15"/>
  <c r="U32" i="15"/>
  <c r="T32" i="15"/>
  <c r="S32" i="15"/>
  <c r="R32" i="15"/>
  <c r="Q32" i="15"/>
  <c r="P32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B32" i="15"/>
  <c r="AA27" i="15"/>
  <c r="Z27" i="15"/>
  <c r="Y27" i="15"/>
  <c r="X27" i="15"/>
  <c r="W27" i="15"/>
  <c r="V27" i="15"/>
  <c r="U27" i="15"/>
  <c r="T27" i="15"/>
  <c r="S27" i="15"/>
  <c r="R27" i="15"/>
  <c r="Q27" i="15"/>
  <c r="P27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C27" i="15"/>
  <c r="B27" i="15"/>
  <c r="X27" i="13"/>
  <c r="X31" i="13"/>
  <c r="X32" i="13"/>
  <c r="X35" i="13"/>
  <c r="X36" i="13"/>
  <c r="X37" i="13"/>
  <c r="S27" i="13"/>
  <c r="S31" i="13"/>
  <c r="S32" i="13"/>
  <c r="S35" i="13"/>
  <c r="S36" i="13"/>
  <c r="S37" i="13"/>
  <c r="S38" i="13"/>
  <c r="W27" i="13"/>
  <c r="W31" i="13"/>
  <c r="W32" i="13"/>
  <c r="W35" i="13"/>
  <c r="W36" i="13"/>
  <c r="Q27" i="13"/>
  <c r="Q31" i="13"/>
  <c r="Q32" i="13"/>
  <c r="Q35" i="13"/>
  <c r="Q36" i="13"/>
  <c r="V27" i="13"/>
  <c r="V31" i="13"/>
  <c r="V32" i="13"/>
  <c r="V35" i="13"/>
  <c r="V36" i="13"/>
  <c r="J27" i="13"/>
  <c r="J31" i="13"/>
  <c r="J32" i="13"/>
  <c r="J35" i="13"/>
  <c r="J36" i="13"/>
  <c r="B27" i="13"/>
  <c r="B31" i="13"/>
  <c r="B32" i="13"/>
  <c r="B35" i="13"/>
  <c r="B36" i="13"/>
  <c r="AB35" i="14"/>
  <c r="AB36" i="14"/>
  <c r="AB37" i="14"/>
  <c r="AA35" i="14"/>
  <c r="AA36" i="14"/>
  <c r="Z35" i="14"/>
  <c r="Z36" i="14"/>
  <c r="Y35" i="14"/>
  <c r="Y36" i="14"/>
  <c r="W35" i="14"/>
  <c r="W36" i="14"/>
  <c r="R35" i="14"/>
  <c r="R36" i="14"/>
  <c r="N35" i="14"/>
  <c r="N36" i="14"/>
  <c r="L35" i="14"/>
  <c r="M35" i="14"/>
  <c r="L36" i="14"/>
  <c r="M36" i="14"/>
  <c r="J35" i="14"/>
  <c r="J36" i="14"/>
  <c r="B35" i="14"/>
  <c r="B36" i="14"/>
  <c r="AS29" i="13"/>
  <c r="AT29" i="13"/>
  <c r="AS30" i="13"/>
  <c r="AT30" i="13"/>
  <c r="AT28" i="13"/>
  <c r="AS28" i="13"/>
  <c r="AS21" i="13"/>
  <c r="AT21" i="13"/>
  <c r="AS22" i="13"/>
  <c r="AT22" i="13"/>
  <c r="AS24" i="13"/>
  <c r="AT24" i="13"/>
  <c r="AS25" i="13"/>
  <c r="AT25" i="13"/>
  <c r="AS26" i="13"/>
  <c r="AT26" i="13"/>
  <c r="AT20" i="13"/>
  <c r="AS20" i="13"/>
  <c r="AA35" i="13"/>
  <c r="AB35" i="13"/>
  <c r="AC35" i="13"/>
  <c r="AD35" i="13"/>
  <c r="AE35" i="13"/>
  <c r="AF35" i="13"/>
  <c r="AG35" i="13"/>
  <c r="AH35" i="13"/>
  <c r="AI35" i="13"/>
  <c r="AJ35" i="13"/>
  <c r="AK35" i="13"/>
  <c r="AL35" i="13"/>
  <c r="AM35" i="13"/>
  <c r="AN35" i="13"/>
  <c r="AO35" i="13"/>
  <c r="AP35" i="13"/>
  <c r="AQ35" i="13"/>
  <c r="AA36" i="13"/>
  <c r="AB36" i="13"/>
  <c r="AC36" i="13"/>
  <c r="AD36" i="13"/>
  <c r="AE36" i="13"/>
  <c r="AF36" i="13"/>
  <c r="AG36" i="13"/>
  <c r="AH36" i="13"/>
  <c r="AI36" i="13"/>
  <c r="AJ36" i="13"/>
  <c r="AK36" i="13"/>
  <c r="AL36" i="13"/>
  <c r="AM36" i="13"/>
  <c r="AN36" i="13"/>
  <c r="AO36" i="13"/>
  <c r="AP36" i="13"/>
  <c r="AQ36" i="13"/>
  <c r="AA31" i="13"/>
  <c r="AA32" i="13"/>
  <c r="AB31" i="13"/>
  <c r="AB32" i="13"/>
  <c r="AC31" i="13"/>
  <c r="AC32" i="13"/>
  <c r="AD31" i="13"/>
  <c r="AD32" i="13"/>
  <c r="AE31" i="13"/>
  <c r="AE32" i="13"/>
  <c r="AF31" i="13"/>
  <c r="AF32" i="13"/>
  <c r="AG31" i="13"/>
  <c r="AG32" i="13"/>
  <c r="AH31" i="13"/>
  <c r="AH32" i="13"/>
  <c r="AI31" i="13"/>
  <c r="AI32" i="13"/>
  <c r="AJ31" i="13"/>
  <c r="AJ32" i="13"/>
  <c r="AK31" i="13"/>
  <c r="AK32" i="13"/>
  <c r="AL31" i="13"/>
  <c r="AL32" i="13"/>
  <c r="AM31" i="13"/>
  <c r="AM32" i="13"/>
  <c r="AN31" i="13"/>
  <c r="AN32" i="13"/>
  <c r="AO31" i="13"/>
  <c r="AO32" i="13"/>
  <c r="AP31" i="13"/>
  <c r="AP32" i="13"/>
  <c r="AQ31" i="13"/>
  <c r="AQ32" i="13"/>
  <c r="C31" i="13"/>
  <c r="D31" i="13"/>
  <c r="E31" i="13"/>
  <c r="F31" i="13"/>
  <c r="G31" i="13"/>
  <c r="H31" i="13"/>
  <c r="I31" i="13"/>
  <c r="K31" i="13"/>
  <c r="L31" i="13"/>
  <c r="M31" i="13"/>
  <c r="N31" i="13"/>
  <c r="O31" i="13"/>
  <c r="P31" i="13"/>
  <c r="R31" i="13"/>
  <c r="T31" i="13"/>
  <c r="U31" i="13"/>
  <c r="Y31" i="13"/>
  <c r="Z31" i="13"/>
  <c r="AA27" i="13"/>
  <c r="AB27" i="13"/>
  <c r="AC27" i="13"/>
  <c r="AD27" i="13"/>
  <c r="AE27" i="13"/>
  <c r="AF27" i="13"/>
  <c r="AG27" i="13"/>
  <c r="AH27" i="13"/>
  <c r="AI27" i="13"/>
  <c r="AJ27" i="13"/>
  <c r="AK27" i="13"/>
  <c r="AL27" i="13"/>
  <c r="AM27" i="13"/>
  <c r="AN27" i="13"/>
  <c r="AO27" i="13"/>
  <c r="AP27" i="13"/>
  <c r="AQ27" i="13"/>
  <c r="AT7" i="13"/>
  <c r="AT8" i="13"/>
  <c r="AT9" i="13"/>
  <c r="AT10" i="13"/>
  <c r="AT11" i="13"/>
  <c r="AT12" i="13"/>
  <c r="AT13" i="13"/>
  <c r="AT14" i="13"/>
  <c r="AT15" i="13"/>
  <c r="AT6" i="13"/>
  <c r="G485" i="10"/>
  <c r="E491" i="10"/>
  <c r="F491" i="10"/>
  <c r="E492" i="10"/>
  <c r="F492" i="10"/>
  <c r="E37" i="15"/>
  <c r="Q37" i="15"/>
  <c r="V37" i="15"/>
  <c r="V38" i="15"/>
  <c r="W37" i="13"/>
  <c r="W38" i="13"/>
  <c r="Q37" i="13"/>
  <c r="Q38" i="13"/>
  <c r="M37" i="15"/>
  <c r="Y37" i="15"/>
  <c r="Y38" i="15"/>
  <c r="P37" i="15"/>
  <c r="P38" i="15"/>
  <c r="G38" i="15"/>
  <c r="H37" i="15"/>
  <c r="T37" i="15"/>
  <c r="T38" i="15"/>
  <c r="H38" i="15"/>
  <c r="J37" i="15"/>
  <c r="J38" i="15"/>
  <c r="AD35" i="15"/>
  <c r="AC35" i="15"/>
  <c r="W37" i="15"/>
  <c r="W38" i="15"/>
  <c r="L37" i="15"/>
  <c r="L38" i="15"/>
  <c r="X37" i="15"/>
  <c r="S37" i="15"/>
  <c r="S38" i="15"/>
  <c r="C32" i="15"/>
  <c r="AD31" i="15"/>
  <c r="N37" i="15"/>
  <c r="N38" i="15"/>
  <c r="Z37" i="15"/>
  <c r="Z38" i="15"/>
  <c r="C37" i="15"/>
  <c r="O37" i="15"/>
  <c r="O38" i="15"/>
  <c r="AA37" i="15"/>
  <c r="AA38" i="15"/>
  <c r="E38" i="15"/>
  <c r="Q38" i="15"/>
  <c r="AC36" i="15"/>
  <c r="AD36" i="15"/>
  <c r="F38" i="15"/>
  <c r="R38" i="15"/>
  <c r="I37" i="15"/>
  <c r="I38" i="15"/>
  <c r="U37" i="15"/>
  <c r="U38" i="15"/>
  <c r="M38" i="15"/>
  <c r="K37" i="15"/>
  <c r="K38" i="15"/>
  <c r="X38" i="15"/>
  <c r="D38" i="15"/>
  <c r="B37" i="15"/>
  <c r="B38" i="15"/>
  <c r="X38" i="13"/>
  <c r="V37" i="13"/>
  <c r="V38" i="13"/>
  <c r="J37" i="13"/>
  <c r="J38" i="13"/>
  <c r="B37" i="13"/>
  <c r="AL37" i="13"/>
  <c r="AL38" i="13"/>
  <c r="AB38" i="14"/>
  <c r="Z37" i="14"/>
  <c r="Z38" i="14"/>
  <c r="AA37" i="14"/>
  <c r="Y37" i="14"/>
  <c r="Y38" i="14"/>
  <c r="AA38" i="14"/>
  <c r="W37" i="14"/>
  <c r="W38" i="14"/>
  <c r="R37" i="14"/>
  <c r="R38" i="14"/>
  <c r="N37" i="14"/>
  <c r="M37" i="14"/>
  <c r="M38" i="14"/>
  <c r="N38" i="14"/>
  <c r="L37" i="14"/>
  <c r="L38" i="14"/>
  <c r="J37" i="14"/>
  <c r="J38" i="14"/>
  <c r="B37" i="14"/>
  <c r="B38" i="14"/>
  <c r="AO37" i="13"/>
  <c r="AO38" i="13"/>
  <c r="AC37" i="13"/>
  <c r="AC38" i="13"/>
  <c r="AK37" i="13"/>
  <c r="AK38" i="13"/>
  <c r="AJ37" i="13"/>
  <c r="AJ38" i="13"/>
  <c r="AP37" i="13"/>
  <c r="AP38" i="13"/>
  <c r="AD37" i="13"/>
  <c r="AD38" i="13"/>
  <c r="AE37" i="13"/>
  <c r="AE38" i="13"/>
  <c r="AS31" i="13"/>
  <c r="AF37" i="13"/>
  <c r="AF38" i="13"/>
  <c r="AN37" i="13"/>
  <c r="AN38" i="13"/>
  <c r="AB37" i="13"/>
  <c r="AB38" i="13"/>
  <c r="AG37" i="13"/>
  <c r="AG38" i="13"/>
  <c r="AQ37" i="13"/>
  <c r="AQ38" i="13"/>
  <c r="AH37" i="13"/>
  <c r="AH38" i="13"/>
  <c r="AT31" i="13"/>
  <c r="AI37" i="13"/>
  <c r="AI38" i="13"/>
  <c r="AM37" i="13"/>
  <c r="AM38" i="13"/>
  <c r="AA37" i="13"/>
  <c r="AA38" i="13"/>
  <c r="B38" i="13"/>
  <c r="AC37" i="15"/>
  <c r="AC38" i="15"/>
  <c r="AD37" i="15"/>
  <c r="C38" i="15"/>
  <c r="C27" i="13"/>
  <c r="D27" i="13"/>
  <c r="E27" i="13"/>
  <c r="C32" i="13"/>
  <c r="D32" i="13"/>
  <c r="E32" i="13"/>
  <c r="C35" i="13"/>
  <c r="D35" i="13"/>
  <c r="E35" i="13"/>
  <c r="C36" i="13"/>
  <c r="D36" i="13"/>
  <c r="E36" i="13"/>
  <c r="G27" i="13"/>
  <c r="H27" i="13"/>
  <c r="G32" i="13"/>
  <c r="H32" i="13"/>
  <c r="G35" i="13"/>
  <c r="H35" i="13"/>
  <c r="G36" i="13"/>
  <c r="H36" i="13"/>
  <c r="K27" i="13"/>
  <c r="L27" i="13"/>
  <c r="M27" i="13"/>
  <c r="L32" i="13"/>
  <c r="M32" i="13"/>
  <c r="K32" i="13"/>
  <c r="K35" i="13"/>
  <c r="L35" i="13"/>
  <c r="M35" i="13"/>
  <c r="K36" i="13"/>
  <c r="L36" i="13"/>
  <c r="M36" i="13"/>
  <c r="O27" i="13"/>
  <c r="P27" i="13"/>
  <c r="R27" i="13"/>
  <c r="O32" i="13"/>
  <c r="P32" i="13"/>
  <c r="R32" i="13"/>
  <c r="O35" i="13"/>
  <c r="P35" i="13"/>
  <c r="R35" i="13"/>
  <c r="O36" i="13"/>
  <c r="P36" i="13"/>
  <c r="R36" i="13"/>
  <c r="U27" i="13"/>
  <c r="Y27" i="13"/>
  <c r="Z27" i="13"/>
  <c r="U32" i="13"/>
  <c r="Y32" i="13"/>
  <c r="Z32" i="13"/>
  <c r="U35" i="13"/>
  <c r="Y35" i="13"/>
  <c r="Z35" i="13"/>
  <c r="U36" i="13"/>
  <c r="Y36" i="13"/>
  <c r="Z36" i="13"/>
  <c r="G377" i="10"/>
  <c r="G378" i="10"/>
  <c r="G379" i="10"/>
  <c r="G380" i="10"/>
  <c r="G381" i="10"/>
  <c r="G382" i="10"/>
  <c r="G383" i="10"/>
  <c r="G384" i="10"/>
  <c r="G385" i="10"/>
  <c r="G386" i="10"/>
  <c r="G387" i="10"/>
  <c r="G388" i="10"/>
  <c r="G389" i="10"/>
  <c r="G390" i="10"/>
  <c r="G391" i="10"/>
  <c r="G392" i="10"/>
  <c r="G376" i="10"/>
  <c r="E394" i="10"/>
  <c r="F394" i="10"/>
  <c r="E395" i="10"/>
  <c r="F395" i="10"/>
  <c r="G347" i="10"/>
  <c r="G348" i="10"/>
  <c r="G349" i="10"/>
  <c r="G350" i="10"/>
  <c r="G351" i="10"/>
  <c r="G352" i="10"/>
  <c r="G353" i="10"/>
  <c r="G354" i="10"/>
  <c r="G355" i="10"/>
  <c r="G356" i="10"/>
  <c r="G357" i="10"/>
  <c r="G358" i="10"/>
  <c r="G359" i="10"/>
  <c r="G360" i="10"/>
  <c r="G361" i="10"/>
  <c r="G362" i="10"/>
  <c r="G363" i="10"/>
  <c r="G364" i="10"/>
  <c r="G365" i="10"/>
  <c r="G366" i="10"/>
  <c r="G367" i="10"/>
  <c r="G368" i="10"/>
  <c r="G369" i="10"/>
  <c r="G370" i="10"/>
  <c r="G371" i="10"/>
  <c r="G346" i="10"/>
  <c r="E373" i="10"/>
  <c r="F373" i="10"/>
  <c r="E374" i="10"/>
  <c r="F374" i="10"/>
  <c r="E53" i="10"/>
  <c r="F53" i="10"/>
  <c r="E54" i="10"/>
  <c r="F54" i="10"/>
  <c r="D54" i="10"/>
  <c r="E141" i="10"/>
  <c r="F141" i="10"/>
  <c r="E142" i="10"/>
  <c r="F142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24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39" i="10"/>
  <c r="O37" i="13"/>
  <c r="O38" i="13"/>
  <c r="L37" i="13"/>
  <c r="L38" i="13"/>
  <c r="K37" i="13"/>
  <c r="K38" i="13"/>
  <c r="G37" i="13"/>
  <c r="G38" i="13"/>
  <c r="C37" i="13"/>
  <c r="Y37" i="13"/>
  <c r="Y38" i="13"/>
  <c r="H37" i="13"/>
  <c r="H38" i="13"/>
  <c r="D37" i="13"/>
  <c r="D38" i="13"/>
  <c r="E37" i="13"/>
  <c r="E38" i="13"/>
  <c r="P37" i="13"/>
  <c r="P38" i="13"/>
  <c r="U37" i="13"/>
  <c r="U38" i="13"/>
  <c r="R37" i="13"/>
  <c r="R38" i="13"/>
  <c r="M37" i="13"/>
  <c r="M38" i="13"/>
  <c r="Z37" i="13"/>
  <c r="Z38" i="13"/>
  <c r="G394" i="10"/>
  <c r="G373" i="10"/>
  <c r="G141" i="10"/>
  <c r="G53" i="10"/>
  <c r="C38" i="13"/>
  <c r="G489" i="10"/>
  <c r="G487" i="10"/>
  <c r="G534" i="10"/>
  <c r="G535" i="10"/>
  <c r="G533" i="10"/>
  <c r="E538" i="10"/>
  <c r="E537" i="10"/>
  <c r="E530" i="10"/>
  <c r="F530" i="10"/>
  <c r="E531" i="10"/>
  <c r="F531" i="10"/>
  <c r="G523" i="10"/>
  <c r="G524" i="10"/>
  <c r="G525" i="10"/>
  <c r="G526" i="10"/>
  <c r="G527" i="10"/>
  <c r="G528" i="10"/>
  <c r="G495" i="10"/>
  <c r="G496" i="10"/>
  <c r="G497" i="10"/>
  <c r="G498" i="10"/>
  <c r="G499" i="10"/>
  <c r="G500" i="10"/>
  <c r="G501" i="10"/>
  <c r="G502" i="10"/>
  <c r="G503" i="10"/>
  <c r="G504" i="10"/>
  <c r="G505" i="10"/>
  <c r="G506" i="10"/>
  <c r="G507" i="10"/>
  <c r="G508" i="10"/>
  <c r="G494" i="10"/>
  <c r="G521" i="10"/>
  <c r="G522" i="10"/>
  <c r="G520" i="10"/>
  <c r="E517" i="10"/>
  <c r="F517" i="10"/>
  <c r="E518" i="10"/>
  <c r="F518" i="10"/>
  <c r="G514" i="10"/>
  <c r="G515" i="10"/>
  <c r="G513" i="10"/>
  <c r="E343" i="10"/>
  <c r="F343" i="10"/>
  <c r="E344" i="10"/>
  <c r="F344" i="10"/>
  <c r="G338" i="10"/>
  <c r="G339" i="10"/>
  <c r="G340" i="10"/>
  <c r="G341" i="10"/>
  <c r="G337" i="10"/>
  <c r="G325" i="10"/>
  <c r="G326" i="10"/>
  <c r="G327" i="10"/>
  <c r="G328" i="10"/>
  <c r="G329" i="10"/>
  <c r="G330" i="10"/>
  <c r="G331" i="10"/>
  <c r="G332" i="10"/>
  <c r="G324" i="10"/>
  <c r="E334" i="10"/>
  <c r="F334" i="10"/>
  <c r="E335" i="10"/>
  <c r="F335" i="10"/>
  <c r="F322" i="10"/>
  <c r="F321" i="10"/>
  <c r="E321" i="10"/>
  <c r="E322" i="10"/>
  <c r="G295" i="10"/>
  <c r="G296" i="10"/>
  <c r="G297" i="10"/>
  <c r="G298" i="10"/>
  <c r="G299" i="10"/>
  <c r="G300" i="10"/>
  <c r="G301" i="10"/>
  <c r="G302" i="10"/>
  <c r="G303" i="10"/>
  <c r="G304" i="10"/>
  <c r="G305" i="10"/>
  <c r="G306" i="10"/>
  <c r="G307" i="10"/>
  <c r="G308" i="10"/>
  <c r="G309" i="10"/>
  <c r="G310" i="10"/>
  <c r="G311" i="10"/>
  <c r="G312" i="10"/>
  <c r="G313" i="10"/>
  <c r="G314" i="10"/>
  <c r="G315" i="10"/>
  <c r="G316" i="10"/>
  <c r="G317" i="10"/>
  <c r="G318" i="10"/>
  <c r="G319" i="10"/>
  <c r="G294" i="10"/>
  <c r="G271" i="10"/>
  <c r="G272" i="10"/>
  <c r="G273" i="10"/>
  <c r="G274" i="10"/>
  <c r="G275" i="10"/>
  <c r="G276" i="10"/>
  <c r="G277" i="10"/>
  <c r="G278" i="10"/>
  <c r="G279" i="10"/>
  <c r="G280" i="10"/>
  <c r="G281" i="10"/>
  <c r="G282" i="10"/>
  <c r="G270" i="10"/>
  <c r="E284" i="10"/>
  <c r="F284" i="10"/>
  <c r="E285" i="10"/>
  <c r="F285" i="10"/>
  <c r="F292" i="10"/>
  <c r="F291" i="10"/>
  <c r="E291" i="10"/>
  <c r="G288" i="10"/>
  <c r="G289" i="10"/>
  <c r="G287" i="10"/>
  <c r="E292" i="10"/>
  <c r="G263" i="10"/>
  <c r="G264" i="10"/>
  <c r="G265" i="10"/>
  <c r="G262" i="10"/>
  <c r="E267" i="10"/>
  <c r="F267" i="10"/>
  <c r="E268" i="10"/>
  <c r="F268" i="10"/>
  <c r="G212" i="10"/>
  <c r="G213" i="10"/>
  <c r="G214" i="10"/>
  <c r="G215" i="10"/>
  <c r="G216" i="10"/>
  <c r="G217" i="10"/>
  <c r="G218" i="10"/>
  <c r="G219" i="10"/>
  <c r="G220" i="10"/>
  <c r="G221" i="10"/>
  <c r="G222" i="10"/>
  <c r="G223" i="10"/>
  <c r="G224" i="10"/>
  <c r="G225" i="10"/>
  <c r="G226" i="10"/>
  <c r="G227" i="10"/>
  <c r="G228" i="10"/>
  <c r="G229" i="10"/>
  <c r="G230" i="10"/>
  <c r="G211" i="10"/>
  <c r="E151" i="10"/>
  <c r="F151" i="10"/>
  <c r="E152" i="10"/>
  <c r="F152" i="10"/>
  <c r="G145" i="10"/>
  <c r="G146" i="10"/>
  <c r="G147" i="10"/>
  <c r="G148" i="10"/>
  <c r="G149" i="10"/>
  <c r="G144" i="10"/>
  <c r="E259" i="10"/>
  <c r="F259" i="10"/>
  <c r="E260" i="10"/>
  <c r="F260" i="10"/>
  <c r="E208" i="10"/>
  <c r="F209" i="10"/>
  <c r="E209" i="10"/>
  <c r="F208" i="10"/>
  <c r="G235" i="10"/>
  <c r="G7" i="10"/>
  <c r="G8" i="10"/>
  <c r="G9" i="10"/>
  <c r="G10" i="10"/>
  <c r="G11" i="10"/>
  <c r="G12" i="10"/>
  <c r="G13" i="10"/>
  <c r="E15" i="10"/>
  <c r="F15" i="10"/>
  <c r="E16" i="10"/>
  <c r="F16" i="10"/>
  <c r="D16" i="10"/>
  <c r="E114" i="10"/>
  <c r="F114" i="10"/>
  <c r="E115" i="10"/>
  <c r="F115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77" i="10"/>
  <c r="G78" i="10"/>
  <c r="G79" i="10"/>
  <c r="G80" i="10"/>
  <c r="G81" i="10"/>
  <c r="G82" i="10"/>
  <c r="G83" i="10"/>
  <c r="G84" i="10"/>
  <c r="G85" i="10"/>
  <c r="G86" i="10"/>
  <c r="G87" i="10"/>
  <c r="G76" i="10"/>
  <c r="E89" i="10"/>
  <c r="F89" i="10"/>
  <c r="E90" i="10"/>
  <c r="F90" i="10"/>
  <c r="E74" i="10"/>
  <c r="E73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F73" i="10"/>
  <c r="F74" i="10"/>
  <c r="G284" i="10"/>
  <c r="G232" i="10"/>
  <c r="G488" i="10"/>
  <c r="G491" i="10"/>
  <c r="F538" i="10"/>
  <c r="F537" i="10"/>
  <c r="G537" i="10"/>
  <c r="G510" i="10"/>
  <c r="G334" i="10"/>
  <c r="G530" i="10"/>
  <c r="G517" i="10"/>
  <c r="G343" i="10"/>
  <c r="G321" i="10"/>
  <c r="G291" i="10"/>
  <c r="G267" i="10"/>
  <c r="G151" i="10"/>
  <c r="G208" i="10"/>
  <c r="G173" i="10"/>
  <c r="V35" i="14"/>
  <c r="X35" i="14"/>
  <c r="AC35" i="14"/>
  <c r="AD35" i="14"/>
  <c r="AE35" i="14"/>
  <c r="V36" i="14"/>
  <c r="X36" i="14"/>
  <c r="AC36" i="14"/>
  <c r="AD36" i="14"/>
  <c r="AE36" i="14"/>
  <c r="C35" i="14"/>
  <c r="C36" i="14"/>
  <c r="U36" i="14"/>
  <c r="T36" i="14"/>
  <c r="S36" i="14"/>
  <c r="Q36" i="14"/>
  <c r="P36" i="14"/>
  <c r="O36" i="14"/>
  <c r="K36" i="14"/>
  <c r="I36" i="14"/>
  <c r="H36" i="14"/>
  <c r="G36" i="14"/>
  <c r="F36" i="14"/>
  <c r="E36" i="14"/>
  <c r="D36" i="14"/>
  <c r="U35" i="14"/>
  <c r="T35" i="14"/>
  <c r="S35" i="14"/>
  <c r="Q35" i="14"/>
  <c r="P35" i="14"/>
  <c r="O35" i="14"/>
  <c r="K35" i="14"/>
  <c r="I35" i="14"/>
  <c r="H35" i="14"/>
  <c r="G35" i="14"/>
  <c r="F35" i="14"/>
  <c r="E35" i="14"/>
  <c r="D35" i="14"/>
  <c r="N35" i="13"/>
  <c r="T35" i="13"/>
  <c r="N36" i="13"/>
  <c r="T36" i="13"/>
  <c r="N32" i="13"/>
  <c r="T32" i="13"/>
  <c r="F27" i="13"/>
  <c r="I27" i="13"/>
  <c r="N27" i="13"/>
  <c r="T27" i="13"/>
  <c r="F32" i="13"/>
  <c r="I32" i="13"/>
  <c r="F35" i="13"/>
  <c r="I35" i="13"/>
  <c r="F36" i="13"/>
  <c r="I36" i="13"/>
  <c r="AS36" i="13"/>
  <c r="AT36" i="13"/>
  <c r="AS35" i="13"/>
  <c r="AT35" i="13"/>
  <c r="N37" i="13"/>
  <c r="N38" i="13"/>
  <c r="C37" i="14"/>
  <c r="C38" i="14"/>
  <c r="V37" i="14"/>
  <c r="V38" i="14"/>
  <c r="AC37" i="14"/>
  <c r="AC38" i="14"/>
  <c r="X37" i="14"/>
  <c r="X38" i="14"/>
  <c r="AE37" i="14"/>
  <c r="AE38" i="14"/>
  <c r="AD37" i="14"/>
  <c r="AD38" i="14"/>
  <c r="AP35" i="14"/>
  <c r="AP36" i="14"/>
  <c r="AQ35" i="14"/>
  <c r="O37" i="14"/>
  <c r="O38" i="14"/>
  <c r="F37" i="14"/>
  <c r="F38" i="14"/>
  <c r="I37" i="14"/>
  <c r="I38" i="14"/>
  <c r="G37" i="14"/>
  <c r="G38" i="14"/>
  <c r="AQ36" i="14"/>
  <c r="H37" i="14"/>
  <c r="H38" i="14"/>
  <c r="Q37" i="14"/>
  <c r="Q38" i="14"/>
  <c r="S37" i="14"/>
  <c r="S38" i="14"/>
  <c r="K37" i="14"/>
  <c r="K38" i="14"/>
  <c r="E37" i="14"/>
  <c r="E38" i="14"/>
  <c r="P37" i="14"/>
  <c r="P38" i="14"/>
  <c r="T37" i="14"/>
  <c r="T38" i="14"/>
  <c r="U37" i="14"/>
  <c r="U38" i="14"/>
  <c r="D37" i="14"/>
  <c r="D38" i="14"/>
  <c r="T37" i="13"/>
  <c r="T38" i="13"/>
  <c r="AP37" i="14"/>
  <c r="AP38" i="14"/>
  <c r="AQ37" i="14"/>
  <c r="B27" i="9"/>
  <c r="AW26" i="9"/>
  <c r="AX26" i="9"/>
  <c r="AX25" i="9"/>
  <c r="AW25" i="9"/>
  <c r="AW19" i="9"/>
  <c r="AX19" i="9"/>
  <c r="AW20" i="9"/>
  <c r="AX20" i="9"/>
  <c r="AW21" i="9"/>
  <c r="AX21" i="9"/>
  <c r="AW22" i="9"/>
  <c r="AX22" i="9"/>
  <c r="AW23" i="9"/>
  <c r="AX23" i="9"/>
  <c r="AX18" i="9"/>
  <c r="AW18" i="9"/>
  <c r="AX7" i="9"/>
  <c r="AX8" i="9"/>
  <c r="AX9" i="9"/>
  <c r="AX10" i="9"/>
  <c r="AX11" i="9"/>
  <c r="AX12" i="9"/>
  <c r="AX13" i="9"/>
  <c r="AX6" i="9"/>
  <c r="C27" i="9"/>
  <c r="D27" i="9"/>
  <c r="E27" i="9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AH27" i="9"/>
  <c r="AI27" i="9"/>
  <c r="AJ27" i="9"/>
  <c r="AK27" i="9"/>
  <c r="AL27" i="9"/>
  <c r="AM27" i="9"/>
  <c r="AN27" i="9"/>
  <c r="AO27" i="9"/>
  <c r="AP27" i="9"/>
  <c r="AQ27" i="9"/>
  <c r="AR27" i="9"/>
  <c r="AS27" i="9"/>
  <c r="AT27" i="9"/>
  <c r="AU27" i="9"/>
  <c r="C14" i="9"/>
  <c r="D14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AI14" i="9"/>
  <c r="AJ14" i="9"/>
  <c r="AK14" i="9"/>
  <c r="AL14" i="9"/>
  <c r="AM14" i="9"/>
  <c r="AN14" i="9"/>
  <c r="AO14" i="9"/>
  <c r="AP14" i="9"/>
  <c r="AQ14" i="9"/>
  <c r="AR14" i="9"/>
  <c r="AS14" i="9"/>
  <c r="AT14" i="9"/>
  <c r="AU14" i="9"/>
  <c r="B29" i="7"/>
  <c r="C19" i="8"/>
  <c r="D19" i="8"/>
  <c r="E19" i="8"/>
  <c r="F19" i="8"/>
  <c r="G19" i="8"/>
  <c r="H19" i="8"/>
  <c r="C39" i="8"/>
  <c r="D39" i="8"/>
  <c r="E39" i="8"/>
  <c r="F39" i="8"/>
  <c r="G39" i="8"/>
  <c r="H39" i="8"/>
  <c r="C40" i="8"/>
  <c r="D40" i="8"/>
  <c r="E40" i="8"/>
  <c r="F40" i="8"/>
  <c r="G40" i="8"/>
  <c r="H40" i="8"/>
  <c r="C31" i="8"/>
  <c r="D31" i="8"/>
  <c r="E31" i="8"/>
  <c r="F31" i="8"/>
  <c r="G31" i="8"/>
  <c r="H31" i="8"/>
  <c r="C33" i="7"/>
  <c r="C34" i="7"/>
  <c r="C35" i="7"/>
  <c r="C36" i="7"/>
  <c r="D33" i="7"/>
  <c r="E33" i="7"/>
  <c r="F33" i="7"/>
  <c r="F34" i="7"/>
  <c r="F35" i="7"/>
  <c r="G33" i="7"/>
  <c r="G34" i="7"/>
  <c r="G35" i="7"/>
  <c r="H33" i="7"/>
  <c r="H34" i="7"/>
  <c r="H35" i="7"/>
  <c r="H36" i="7"/>
  <c r="I33" i="7"/>
  <c r="I34" i="7"/>
  <c r="I35" i="7"/>
  <c r="I36" i="7"/>
  <c r="J33" i="7"/>
  <c r="J34" i="7"/>
  <c r="J35" i="7"/>
  <c r="K33" i="7"/>
  <c r="K38" i="7"/>
  <c r="L33" i="7"/>
  <c r="L34" i="7"/>
  <c r="L35" i="7"/>
  <c r="M33" i="7"/>
  <c r="N33" i="7"/>
  <c r="N38" i="7"/>
  <c r="O33" i="7"/>
  <c r="O34" i="7"/>
  <c r="O35" i="7"/>
  <c r="O36" i="7"/>
  <c r="P33" i="7"/>
  <c r="Q33" i="7"/>
  <c r="R33" i="7"/>
  <c r="R34" i="7"/>
  <c r="R35" i="7"/>
  <c r="S33" i="7"/>
  <c r="D34" i="7"/>
  <c r="E34" i="7"/>
  <c r="K34" i="7"/>
  <c r="M34" i="7"/>
  <c r="N34" i="7"/>
  <c r="P34" i="7"/>
  <c r="Q34" i="7"/>
  <c r="S34" i="7"/>
  <c r="S35" i="7"/>
  <c r="N35" i="7"/>
  <c r="N36" i="7"/>
  <c r="D38" i="7"/>
  <c r="G38" i="7"/>
  <c r="H38" i="7"/>
  <c r="M38" i="7"/>
  <c r="P38" i="7"/>
  <c r="S38" i="7"/>
  <c r="U28" i="7"/>
  <c r="V28" i="7"/>
  <c r="V27" i="7"/>
  <c r="U27" i="7"/>
  <c r="U20" i="7"/>
  <c r="V20" i="7"/>
  <c r="U21" i="7"/>
  <c r="V21" i="7"/>
  <c r="U22" i="7"/>
  <c r="V22" i="7"/>
  <c r="U23" i="7"/>
  <c r="V23" i="7"/>
  <c r="U24" i="7"/>
  <c r="V24" i="7"/>
  <c r="U25" i="7"/>
  <c r="V25" i="7"/>
  <c r="V19" i="7"/>
  <c r="U19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U29" i="7"/>
  <c r="V29" i="7"/>
  <c r="H30" i="7"/>
  <c r="J30" i="7"/>
  <c r="K30" i="7"/>
  <c r="L30" i="7"/>
  <c r="M30" i="7"/>
  <c r="N30" i="7"/>
  <c r="Q30" i="7"/>
  <c r="C30" i="7"/>
  <c r="F30" i="7"/>
  <c r="G30" i="7"/>
  <c r="I30" i="7"/>
  <c r="O30" i="7"/>
  <c r="P30" i="7"/>
  <c r="R30" i="7"/>
  <c r="S30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U7" i="7"/>
  <c r="V7" i="7"/>
  <c r="U8" i="7"/>
  <c r="V8" i="7"/>
  <c r="U9" i="7"/>
  <c r="V9" i="7"/>
  <c r="U10" i="7"/>
  <c r="V10" i="7"/>
  <c r="U11" i="7"/>
  <c r="V11" i="7"/>
  <c r="U12" i="7"/>
  <c r="V12" i="7"/>
  <c r="U13" i="7"/>
  <c r="V13" i="7"/>
  <c r="U14" i="7"/>
  <c r="V14" i="7"/>
  <c r="V6" i="7"/>
  <c r="U6" i="7"/>
  <c r="C15" i="7"/>
  <c r="C16" i="7"/>
  <c r="D15" i="7"/>
  <c r="D16" i="7"/>
  <c r="E15" i="7"/>
  <c r="E16" i="7"/>
  <c r="F15" i="7"/>
  <c r="F16" i="7"/>
  <c r="G15" i="7"/>
  <c r="G16" i="7"/>
  <c r="H15" i="7"/>
  <c r="H16" i="7"/>
  <c r="I15" i="7"/>
  <c r="J15" i="7"/>
  <c r="J16" i="7"/>
  <c r="K15" i="7"/>
  <c r="L15" i="7"/>
  <c r="M15" i="7"/>
  <c r="M16" i="7"/>
  <c r="N15" i="7"/>
  <c r="N16" i="7"/>
  <c r="O15" i="7"/>
  <c r="O16" i="7"/>
  <c r="P15" i="7"/>
  <c r="P16" i="7"/>
  <c r="Q15" i="7"/>
  <c r="Q16" i="7"/>
  <c r="R15" i="7"/>
  <c r="R16" i="7"/>
  <c r="S15" i="7"/>
  <c r="S16" i="7"/>
  <c r="I16" i="7"/>
  <c r="K16" i="7"/>
  <c r="L16" i="7"/>
  <c r="D30" i="7"/>
  <c r="E30" i="7"/>
  <c r="C38" i="7"/>
  <c r="O38" i="7"/>
  <c r="S36" i="7"/>
  <c r="G36" i="7"/>
  <c r="J38" i="7"/>
  <c r="I38" i="7"/>
  <c r="D41" i="8"/>
  <c r="D42" i="8"/>
  <c r="F37" i="13"/>
  <c r="I37" i="13"/>
  <c r="I38" i="13"/>
  <c r="AW27" i="9"/>
  <c r="AX27" i="9"/>
  <c r="G41" i="8"/>
  <c r="G42" i="8"/>
  <c r="F41" i="8"/>
  <c r="F42" i="8"/>
  <c r="H41" i="8"/>
  <c r="H42" i="8"/>
  <c r="E41" i="8"/>
  <c r="E42" i="8"/>
  <c r="C41" i="8"/>
  <c r="C42" i="8"/>
  <c r="P35" i="7"/>
  <c r="P36" i="7"/>
  <c r="D35" i="7"/>
  <c r="D36" i="7"/>
  <c r="L36" i="7"/>
  <c r="Q35" i="7"/>
  <c r="Q36" i="7"/>
  <c r="E35" i="7"/>
  <c r="E36" i="7"/>
  <c r="R38" i="7"/>
  <c r="F38" i="7"/>
  <c r="Q38" i="7"/>
  <c r="E38" i="7"/>
  <c r="J36" i="7"/>
  <c r="F36" i="7"/>
  <c r="K35" i="7"/>
  <c r="K36" i="7"/>
  <c r="L38" i="7"/>
  <c r="M35" i="7"/>
  <c r="M36" i="7"/>
  <c r="R36" i="7"/>
  <c r="AT37" i="13"/>
  <c r="AS37" i="13"/>
  <c r="F38" i="13"/>
  <c r="G255" i="10"/>
  <c r="G256" i="10"/>
  <c r="G257" i="10"/>
  <c r="G250" i="10"/>
  <c r="G251" i="10"/>
  <c r="G252" i="10"/>
  <c r="G253" i="10"/>
  <c r="G2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206" i="10"/>
  <c r="G236" i="10"/>
  <c r="G237" i="10"/>
  <c r="G238" i="10"/>
  <c r="G239" i="10"/>
  <c r="G240" i="10"/>
  <c r="G241" i="10"/>
  <c r="G242" i="10"/>
  <c r="G243" i="10"/>
  <c r="G244" i="10"/>
  <c r="G245" i="10"/>
  <c r="G246" i="10"/>
  <c r="G247" i="10"/>
  <c r="G248" i="10"/>
  <c r="G249" i="10"/>
  <c r="G154" i="10"/>
  <c r="E121" i="10"/>
  <c r="F121" i="10"/>
  <c r="E122" i="10"/>
  <c r="F122" i="10"/>
  <c r="G119" i="10"/>
  <c r="G118" i="10"/>
  <c r="G117" i="10"/>
  <c r="G21" i="10"/>
  <c r="G20" i="10"/>
  <c r="G19" i="10"/>
  <c r="G18" i="10"/>
  <c r="F24" i="10"/>
  <c r="E24" i="10"/>
  <c r="D24" i="10"/>
  <c r="F23" i="10"/>
  <c r="E23" i="10"/>
  <c r="G71" i="10"/>
  <c r="E36" i="10"/>
  <c r="F36" i="10"/>
  <c r="E37" i="10"/>
  <c r="F37" i="10"/>
  <c r="D37" i="10"/>
  <c r="G27" i="10"/>
  <c r="G28" i="10"/>
  <c r="G29" i="10"/>
  <c r="G30" i="10"/>
  <c r="G31" i="10"/>
  <c r="G32" i="10"/>
  <c r="G33" i="10"/>
  <c r="G34" i="10"/>
  <c r="G26" i="10"/>
  <c r="G89" i="10"/>
  <c r="G259" i="10"/>
  <c r="G121" i="10"/>
  <c r="G23" i="10"/>
  <c r="G15" i="10"/>
  <c r="G92" i="10"/>
  <c r="G73" i="10"/>
  <c r="G36" i="10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AR31" i="9"/>
  <c r="AS31" i="9"/>
  <c r="AT31" i="9"/>
  <c r="AU31" i="9"/>
  <c r="AA32" i="9"/>
  <c r="AB32" i="9"/>
  <c r="AC32" i="9"/>
  <c r="AD32" i="9"/>
  <c r="AE32" i="9"/>
  <c r="AF32" i="9"/>
  <c r="AG32" i="9"/>
  <c r="AH32" i="9"/>
  <c r="AI32" i="9"/>
  <c r="AJ32" i="9"/>
  <c r="AK32" i="9"/>
  <c r="AL32" i="9"/>
  <c r="AM32" i="9"/>
  <c r="AN32" i="9"/>
  <c r="AO32" i="9"/>
  <c r="AP32" i="9"/>
  <c r="AQ32" i="9"/>
  <c r="AR32" i="9"/>
  <c r="AS32" i="9"/>
  <c r="AT32" i="9"/>
  <c r="AU32" i="9"/>
  <c r="AA24" i="9"/>
  <c r="AB24" i="9"/>
  <c r="AC24" i="9"/>
  <c r="AD24" i="9"/>
  <c r="AE24" i="9"/>
  <c r="AF24" i="9"/>
  <c r="AG24" i="9"/>
  <c r="AH24" i="9"/>
  <c r="AI24" i="9"/>
  <c r="AJ24" i="9"/>
  <c r="AK24" i="9"/>
  <c r="AL24" i="9"/>
  <c r="AM24" i="9"/>
  <c r="AN24" i="9"/>
  <c r="AO24" i="9"/>
  <c r="AP24" i="9"/>
  <c r="AQ24" i="9"/>
  <c r="AR24" i="9"/>
  <c r="AS24" i="9"/>
  <c r="AT24" i="9"/>
  <c r="AU24" i="9"/>
  <c r="AA28" i="9"/>
  <c r="AB28" i="9"/>
  <c r="AC28" i="9"/>
  <c r="AD28" i="9"/>
  <c r="AE28" i="9"/>
  <c r="AF28" i="9"/>
  <c r="AG28" i="9"/>
  <c r="AH28" i="9"/>
  <c r="AI28" i="9"/>
  <c r="AJ28" i="9"/>
  <c r="AK28" i="9"/>
  <c r="AL28" i="9"/>
  <c r="AM28" i="9"/>
  <c r="AN28" i="9"/>
  <c r="AO28" i="9"/>
  <c r="AP28" i="9"/>
  <c r="AQ28" i="9"/>
  <c r="AR28" i="9"/>
  <c r="AS28" i="9"/>
  <c r="AT28" i="9"/>
  <c r="AU28" i="9"/>
  <c r="AA15" i="9"/>
  <c r="AB15" i="9"/>
  <c r="AC15" i="9"/>
  <c r="AD15" i="9"/>
  <c r="AE15" i="9"/>
  <c r="AF15" i="9"/>
  <c r="AG15" i="9"/>
  <c r="AH15" i="9"/>
  <c r="AI15" i="9"/>
  <c r="AJ15" i="9"/>
  <c r="AK15" i="9"/>
  <c r="AL15" i="9"/>
  <c r="AM15" i="9"/>
  <c r="AN15" i="9"/>
  <c r="AO15" i="9"/>
  <c r="AP15" i="9"/>
  <c r="AQ15" i="9"/>
  <c r="AR15" i="9"/>
  <c r="AS15" i="9"/>
  <c r="AT15" i="9"/>
  <c r="AU15" i="9"/>
  <c r="C28" i="9"/>
  <c r="D28" i="9"/>
  <c r="E28" i="9"/>
  <c r="F28" i="9"/>
  <c r="G28" i="9"/>
  <c r="H28" i="9"/>
  <c r="I28" i="9"/>
  <c r="J28" i="9"/>
  <c r="K28" i="9"/>
  <c r="L28" i="9"/>
  <c r="M28" i="9"/>
  <c r="O28" i="9"/>
  <c r="P28" i="9"/>
  <c r="Q28" i="9"/>
  <c r="R28" i="9"/>
  <c r="S28" i="9"/>
  <c r="T28" i="9"/>
  <c r="U28" i="9"/>
  <c r="V28" i="9"/>
  <c r="W28" i="9"/>
  <c r="X28" i="9"/>
  <c r="Y28" i="9"/>
  <c r="Z28" i="9"/>
  <c r="C31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B31" i="9"/>
  <c r="B28" i="9"/>
  <c r="B39" i="8"/>
  <c r="B33" i="7"/>
  <c r="B30" i="7"/>
  <c r="Z32" i="9"/>
  <c r="Y32" i="9"/>
  <c r="X32" i="9"/>
  <c r="W32" i="9"/>
  <c r="V32" i="9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D32" i="9"/>
  <c r="C32" i="9"/>
  <c r="B32" i="9"/>
  <c r="Z24" i="9"/>
  <c r="Y24" i="9"/>
  <c r="X24" i="9"/>
  <c r="W24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C24" i="9"/>
  <c r="B24" i="9"/>
  <c r="Z15" i="9"/>
  <c r="Y15" i="9"/>
  <c r="X15" i="9"/>
  <c r="W15" i="9"/>
  <c r="V15" i="9"/>
  <c r="U15" i="9"/>
  <c r="T15" i="9"/>
  <c r="S15" i="9"/>
  <c r="R15" i="9"/>
  <c r="Q15" i="9"/>
  <c r="P15" i="9"/>
  <c r="O15" i="9"/>
  <c r="N15" i="9"/>
  <c r="M15" i="9"/>
  <c r="L15" i="9"/>
  <c r="K15" i="9"/>
  <c r="J15" i="9"/>
  <c r="I15" i="9"/>
  <c r="H15" i="9"/>
  <c r="G15" i="9"/>
  <c r="F15" i="9"/>
  <c r="E15" i="9"/>
  <c r="D15" i="9"/>
  <c r="C15" i="9"/>
  <c r="B40" i="8"/>
  <c r="B31" i="8"/>
  <c r="B34" i="7"/>
  <c r="B26" i="7"/>
  <c r="Y39" i="8"/>
  <c r="X39" i="8"/>
  <c r="X40" i="8"/>
  <c r="Y40" i="8"/>
  <c r="V33" i="7"/>
  <c r="U33" i="7"/>
  <c r="V34" i="7"/>
  <c r="U34" i="7"/>
  <c r="B33" i="9"/>
  <c r="AX31" i="9"/>
  <c r="AW31" i="9"/>
  <c r="AX32" i="9"/>
  <c r="AW32" i="9"/>
  <c r="AR33" i="9"/>
  <c r="AR34" i="9"/>
  <c r="AE33" i="9"/>
  <c r="AE34" i="9"/>
  <c r="AS33" i="9"/>
  <c r="AS34" i="9"/>
  <c r="AP33" i="9"/>
  <c r="AP34" i="9"/>
  <c r="AT33" i="9"/>
  <c r="AT34" i="9"/>
  <c r="AG33" i="9"/>
  <c r="AG34" i="9"/>
  <c r="AQ33" i="9"/>
  <c r="AQ34" i="9"/>
  <c r="F33" i="9"/>
  <c r="F34" i="9"/>
  <c r="R33" i="9"/>
  <c r="R34" i="9"/>
  <c r="AB33" i="9"/>
  <c r="AB34" i="9"/>
  <c r="AJ33" i="9"/>
  <c r="AJ34" i="9"/>
  <c r="AU33" i="9"/>
  <c r="AU34" i="9"/>
  <c r="AI33" i="9"/>
  <c r="AI34" i="9"/>
  <c r="AL33" i="9"/>
  <c r="AL34" i="9"/>
  <c r="AH33" i="9"/>
  <c r="AH34" i="9"/>
  <c r="AD33" i="9"/>
  <c r="AD34" i="9"/>
  <c r="AN33" i="9"/>
  <c r="AN34" i="9"/>
  <c r="AM33" i="9"/>
  <c r="AM34" i="9"/>
  <c r="AA33" i="9"/>
  <c r="AC33" i="9"/>
  <c r="AC34" i="9"/>
  <c r="B38" i="7"/>
  <c r="B41" i="8"/>
  <c r="AK33" i="9"/>
  <c r="AK34" i="9"/>
  <c r="AF33" i="9"/>
  <c r="AF34" i="9"/>
  <c r="AO33" i="9"/>
  <c r="AO34" i="9"/>
  <c r="U30" i="7"/>
  <c r="AW24" i="9"/>
  <c r="G33" i="9"/>
  <c r="G34" i="9"/>
  <c r="S33" i="9"/>
  <c r="S34" i="9"/>
  <c r="AW28" i="9"/>
  <c r="Z33" i="9"/>
  <c r="Z34" i="9"/>
  <c r="N33" i="9"/>
  <c r="N34" i="9"/>
  <c r="M33" i="9"/>
  <c r="M34" i="9"/>
  <c r="X33" i="9"/>
  <c r="X34" i="9"/>
  <c r="L33" i="9"/>
  <c r="L34" i="9"/>
  <c r="X31" i="8"/>
  <c r="U26" i="7"/>
  <c r="N28" i="9"/>
  <c r="Y33" i="9"/>
  <c r="Y34" i="9"/>
  <c r="H33" i="9"/>
  <c r="H34" i="9"/>
  <c r="T33" i="9"/>
  <c r="T34" i="9"/>
  <c r="I33" i="9"/>
  <c r="I34" i="9"/>
  <c r="U33" i="9"/>
  <c r="U34" i="9"/>
  <c r="J33" i="9"/>
  <c r="J34" i="9"/>
  <c r="V33" i="9"/>
  <c r="V34" i="9"/>
  <c r="K33" i="9"/>
  <c r="K34" i="9"/>
  <c r="W33" i="9"/>
  <c r="W34" i="9"/>
  <c r="C33" i="9"/>
  <c r="C34" i="9"/>
  <c r="O33" i="9"/>
  <c r="O34" i="9"/>
  <c r="D33" i="9"/>
  <c r="D34" i="9"/>
  <c r="P33" i="9"/>
  <c r="P34" i="9"/>
  <c r="E33" i="9"/>
  <c r="E34" i="9"/>
  <c r="Q33" i="9"/>
  <c r="Q34" i="9"/>
  <c r="B35" i="7"/>
  <c r="Y41" i="8"/>
  <c r="X41" i="8"/>
  <c r="V38" i="7"/>
  <c r="U38" i="7"/>
  <c r="U35" i="7"/>
  <c r="V35" i="7"/>
  <c r="U36" i="7"/>
  <c r="B42" i="8"/>
  <c r="X42" i="8"/>
  <c r="AA34" i="9"/>
  <c r="AW33" i="9"/>
  <c r="AW34" i="9"/>
  <c r="AX33" i="9"/>
  <c r="B34" i="9"/>
  <c r="B36" i="7"/>
  <c r="U15" i="7"/>
  <c r="U16" i="7"/>
  <c r="G114" i="10"/>
  <c r="AS32" i="13"/>
  <c r="AS38" i="13"/>
  <c r="AS27" i="13"/>
</calcChain>
</file>

<file path=xl/sharedStrings.xml><?xml version="1.0" encoding="utf-8"?>
<sst xmlns="http://schemas.openxmlformats.org/spreadsheetml/2006/main" count="1670" uniqueCount="156">
  <si>
    <t xml:space="preserve">   FeO   </t>
  </si>
  <si>
    <t xml:space="preserve">   MgO   </t>
  </si>
  <si>
    <t xml:space="preserve">   CaO   </t>
  </si>
  <si>
    <t xml:space="preserve">   F     </t>
  </si>
  <si>
    <t xml:space="preserve">   Cl    </t>
  </si>
  <si>
    <t xml:space="preserve">  Total  </t>
  </si>
  <si>
    <t>Oxide</t>
  </si>
  <si>
    <t>P</t>
  </si>
  <si>
    <t>Si</t>
  </si>
  <si>
    <t>Ce</t>
  </si>
  <si>
    <t>Y</t>
  </si>
  <si>
    <t>Fe</t>
  </si>
  <si>
    <t>Mn</t>
  </si>
  <si>
    <t>Mg</t>
  </si>
  <si>
    <t>Ca</t>
  </si>
  <si>
    <t>Na</t>
  </si>
  <si>
    <t>F</t>
  </si>
  <si>
    <t>Cl</t>
  </si>
  <si>
    <t>Element</t>
  </si>
  <si>
    <t>F*</t>
  </si>
  <si>
    <t>∑ Cations</t>
  </si>
  <si>
    <t>Ternary plotting</t>
  </si>
  <si>
    <t>∑ X-site</t>
  </si>
  <si>
    <t>∑X-site</t>
  </si>
  <si>
    <t>Missing component</t>
  </si>
  <si>
    <r>
      <t>OH</t>
    </r>
    <r>
      <rPr>
        <b/>
        <sz val="11"/>
        <color theme="1"/>
        <rFont val="Calibri"/>
        <family val="2"/>
      </rPr>
      <t>†</t>
    </r>
  </si>
  <si>
    <t>F wt% Corrected*</t>
  </si>
  <si>
    <t>Average*</t>
  </si>
  <si>
    <t>Structural Formulae based on 13 anions</t>
  </si>
  <si>
    <t>Sample</t>
  </si>
  <si>
    <r>
      <t>X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</si>
  <si>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X</t>
    </r>
    <r>
      <rPr>
        <b/>
        <vertAlign val="subscript"/>
        <sz val="11"/>
        <color theme="1"/>
        <rFont val="Calibri"/>
        <family val="2"/>
        <scheme val="minor"/>
      </rPr>
      <t>Cl</t>
    </r>
  </si>
  <si>
    <r>
      <t>X</t>
    </r>
    <r>
      <rPr>
        <b/>
        <vertAlign val="subscript"/>
        <sz val="11"/>
        <color theme="1"/>
        <rFont val="Calibri"/>
        <family val="2"/>
        <scheme val="minor"/>
      </rPr>
      <t>missing</t>
    </r>
  </si>
  <si>
    <t>Data Source</t>
  </si>
  <si>
    <t>Ward et al. (2017)</t>
  </si>
  <si>
    <r>
      <t>1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>SD</t>
    </r>
  </si>
  <si>
    <r>
      <t>1</t>
    </r>
    <r>
      <rPr>
        <b/>
        <sz val="11"/>
        <color theme="1"/>
        <rFont val="Calibri"/>
        <family val="2"/>
      </rPr>
      <t>σ</t>
    </r>
    <r>
      <rPr>
        <b/>
        <sz val="11"/>
        <color theme="1"/>
        <rFont val="Calibri"/>
        <family val="2"/>
        <scheme val="minor"/>
      </rPr>
      <t>SD</t>
    </r>
  </si>
  <si>
    <r>
      <t>*If X-site sum exceeds 1 sfu, F was computed assuming X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= 1 - X</t>
    </r>
    <r>
      <rPr>
        <vertAlign val="subscript"/>
        <sz val="11"/>
        <color theme="1"/>
        <rFont val="Calibri"/>
        <family val="2"/>
        <scheme val="minor"/>
      </rPr>
      <t>Cl</t>
    </r>
  </si>
  <si>
    <r>
      <t>Y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</si>
  <si>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Ce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</si>
  <si>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†OH computed based on stoichiometry assuming OH = 1 - (X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+ X</t>
    </r>
    <r>
      <rPr>
        <vertAlign val="subscript"/>
        <sz val="11"/>
        <color theme="1"/>
        <rFont val="Calibri"/>
        <family val="2"/>
        <scheme val="minor"/>
      </rPr>
      <t>Cl</t>
    </r>
    <r>
      <rPr>
        <sz val="11"/>
        <color theme="1"/>
        <rFont val="Calibri"/>
        <family val="2"/>
        <scheme val="minor"/>
      </rPr>
      <t>)</t>
    </r>
  </si>
  <si>
    <t>-O = F + Cl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</si>
  <si>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5</t>
    </r>
    <r>
      <rPr>
        <b/>
        <sz val="11"/>
        <color theme="1"/>
        <rFont val="Calibri"/>
        <family val="2"/>
        <scheme val="minor"/>
      </rPr>
      <t xml:space="preserve">  </t>
    </r>
  </si>
  <si>
    <r>
      <t>SiO</t>
    </r>
    <r>
      <rPr>
        <b/>
        <vertAlign val="subscript"/>
        <sz val="11"/>
        <color theme="1"/>
        <rFont val="Calibri"/>
        <family val="2"/>
        <scheme val="minor"/>
      </rPr>
      <t xml:space="preserve">2 </t>
    </r>
    <r>
      <rPr>
        <b/>
        <sz val="11"/>
        <color theme="1"/>
        <rFont val="Calibri"/>
        <family val="2"/>
        <scheme val="minor"/>
      </rPr>
      <t xml:space="preserve"> </t>
    </r>
  </si>
  <si>
    <r>
      <t>Na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O  </t>
    </r>
  </si>
  <si>
    <t xml:space="preserve">Cl    </t>
  </si>
  <si>
    <t xml:space="preserve">F     </t>
  </si>
  <si>
    <t xml:space="preserve">S </t>
  </si>
  <si>
    <t>MnO</t>
  </si>
  <si>
    <t>H Chondrites</t>
  </si>
  <si>
    <t>Avanhandava (H4)</t>
  </si>
  <si>
    <t>Jones et al. (2016)</t>
  </si>
  <si>
    <t>Average Avanhandava (H4)</t>
  </si>
  <si>
    <t>Richardton (H5)</t>
  </si>
  <si>
    <t>Average Richardton (H5)</t>
  </si>
  <si>
    <t>Oro Grande (H5)</t>
  </si>
  <si>
    <t>Estacado (H6)</t>
  </si>
  <si>
    <t>Average Oro Grande (H5)</t>
  </si>
  <si>
    <t>Average Estacado (H6)</t>
  </si>
  <si>
    <t>Devgaon (H3.8)</t>
  </si>
  <si>
    <t>Average Devgaon (H3.8)</t>
  </si>
  <si>
    <t>Ybbsitz (H4)</t>
  </si>
  <si>
    <t>Average Ybbsitz (H4)</t>
  </si>
  <si>
    <t>Portales Valley (H6)</t>
  </si>
  <si>
    <t>Average Portales Valley (H6)</t>
  </si>
  <si>
    <t>L Chondrites</t>
  </si>
  <si>
    <t>Santa Barbara (L4)</t>
  </si>
  <si>
    <t>Average Santa Barbara (L4)</t>
  </si>
  <si>
    <t>Lewis and Jones (2016)</t>
  </si>
  <si>
    <t>Elenovka (L5)</t>
  </si>
  <si>
    <t>Average Elenovka (L5)</t>
  </si>
  <si>
    <t>Bruderheim (L6)</t>
  </si>
  <si>
    <t>Kendleton (L3 clast)</t>
  </si>
  <si>
    <t>Kendleton (L5 clast)</t>
  </si>
  <si>
    <t>Villalbeto de la Peña (L6)</t>
  </si>
  <si>
    <t>LL Chondrites</t>
  </si>
  <si>
    <t>Jones et al. (2014)</t>
  </si>
  <si>
    <t>Tuxtuac (LL5)</t>
  </si>
  <si>
    <t>Average Bruderheim (L6)</t>
  </si>
  <si>
    <t>Average Kendleton (L3 clast)</t>
  </si>
  <si>
    <t>Average Kendleton (L5 clast)</t>
  </si>
  <si>
    <t>Average Villalbeto de la Peña (L6)</t>
  </si>
  <si>
    <t>Average Tuxtuac (LL5)</t>
  </si>
  <si>
    <r>
      <t>St. S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verin (LL6)</t>
    </r>
  </si>
  <si>
    <t>Average St. Séverin (LL6)</t>
  </si>
  <si>
    <t>Adzhi-Bogdo (LL3-6)</t>
  </si>
  <si>
    <t>Average Adzhi-Bogdo (LL3-6)</t>
  </si>
  <si>
    <t>CK Chondrites</t>
  </si>
  <si>
    <t>Zhang and Yurimoto (2013)</t>
  </si>
  <si>
    <t>Dyl et al. (2015)</t>
  </si>
  <si>
    <t>CV Chondrites</t>
  </si>
  <si>
    <t>Ungrouped C Chondrite</t>
  </si>
  <si>
    <t>Zhang et al. (2016)</t>
  </si>
  <si>
    <t>Piralla et al. (2021)</t>
  </si>
  <si>
    <t>CM Chondrites</t>
  </si>
  <si>
    <t>R chondrites</t>
  </si>
  <si>
    <t>Karoonda (CK4)</t>
  </si>
  <si>
    <t>Allende (CV3)</t>
  </si>
  <si>
    <t>DaG 978 (C3)</t>
  </si>
  <si>
    <t>Average Karoonda (CK4)</t>
  </si>
  <si>
    <t>Average Allende (CV3)</t>
  </si>
  <si>
    <t>Bench Crater (C1)</t>
  </si>
  <si>
    <t>Average DaG 978 (C3)</t>
  </si>
  <si>
    <t>Average Bench Crater (C1)</t>
  </si>
  <si>
    <t>Average Boriskino (CM2)</t>
  </si>
  <si>
    <t>Boriskino (CM2)</t>
  </si>
  <si>
    <t>McCanta et al. (2008)</t>
  </si>
  <si>
    <t>LAP 04840 (R6)</t>
  </si>
  <si>
    <t>Table S1. Apatite EPMA data from Parnallee</t>
  </si>
  <si>
    <t>Table S2. Apatite EPMA data from LAP 04840</t>
  </si>
  <si>
    <t>Table S3. Apatite EPMA data from MIL 11207</t>
  </si>
  <si>
    <t>Average Zag (H4 Matrix)</t>
  </si>
  <si>
    <t>Zag (H4 Matrix)</t>
  </si>
  <si>
    <t>Zag (H6-2 Clast)</t>
  </si>
  <si>
    <t>Zag (H6-1 Clast)</t>
  </si>
  <si>
    <t>Average Zag (H6-2 Clast)</t>
  </si>
  <si>
    <t>Kendleton (L4 Matrix)</t>
  </si>
  <si>
    <t>Average Kendleton (L4 Matrix)</t>
  </si>
  <si>
    <t>Ordinary chondrite apatite affected by impact melting</t>
  </si>
  <si>
    <r>
      <t>Bjurb</t>
    </r>
    <r>
      <rPr>
        <sz val="11"/>
        <color theme="1"/>
        <rFont val="Calibri"/>
        <family val="2"/>
      </rPr>
      <t>ö</t>
    </r>
    <r>
      <rPr>
        <sz val="11"/>
        <color theme="1"/>
        <rFont val="Calibri"/>
        <family val="2"/>
        <scheme val="minor"/>
      </rPr>
      <t>le (L/LL4)</t>
    </r>
  </si>
  <si>
    <r>
      <t>Average Bjurb</t>
    </r>
    <r>
      <rPr>
        <sz val="11"/>
        <color theme="1"/>
        <rFont val="Calibri"/>
        <family val="2"/>
      </rPr>
      <t>ö</t>
    </r>
    <r>
      <rPr>
        <sz val="11"/>
        <color theme="1"/>
        <rFont val="Calibri"/>
        <family val="2"/>
        <scheme val="minor"/>
      </rPr>
      <t>le (L/LL4)</t>
    </r>
  </si>
  <si>
    <t>Bo Xian (LL3.9)</t>
  </si>
  <si>
    <t>Average Bo Xian (LL3.9)</t>
  </si>
  <si>
    <t>Chondrite type</t>
  </si>
  <si>
    <t>S</t>
  </si>
  <si>
    <t>-O = F + Cl + S</t>
  </si>
  <si>
    <t>-</t>
  </si>
  <si>
    <t>JSC-C</t>
  </si>
  <si>
    <t>JSC-J</t>
  </si>
  <si>
    <t>JSC-C - analyses conducted at Johnson Space Center using Cameca SX-100</t>
  </si>
  <si>
    <t>JSC-J - analyses conducted at Johnson Space Center using JEOL 8530FE</t>
  </si>
  <si>
    <t>Table S4. Apatite EPMA data from ALH 85151</t>
  </si>
  <si>
    <t>Table S5. Apatite EPMA data from PCA 91002</t>
  </si>
  <si>
    <t>Table S6. Apatite EPMA data from PRE 95410</t>
  </si>
  <si>
    <t>Ternary plotting*</t>
  </si>
  <si>
    <t>*If F + Cl &gt; 1, F = 0 and Cl = 1</t>
  </si>
  <si>
    <t>Table S15. X-site composition of previously published apatite from Chondrites included in this study</t>
  </si>
  <si>
    <t>Table S14. Apatite EPMA data from CAIs in Maralinga</t>
  </si>
  <si>
    <t>Table S13. Apatite EPMA data from Maralinga</t>
  </si>
  <si>
    <t>Table S12. Apatite EPMA data from LAR 06872</t>
  </si>
  <si>
    <t>Table S11. Apatite EPMA data from EET 87507</t>
  </si>
  <si>
    <t>Table S10. Apatite EPMA data from DAV 92300</t>
  </si>
  <si>
    <t>Table S9. Apatite EPMA data from NWA 8186</t>
  </si>
  <si>
    <t>Table S8. Apatite EPMA data from Karoonda</t>
  </si>
  <si>
    <t>Table S6. Apatite EPMA data from LAP 03639</t>
  </si>
  <si>
    <t>AMNH</t>
  </si>
  <si>
    <t>AMNH - analyses conducted at American Museum of Natural History using Cameca SX-100</t>
  </si>
  <si>
    <t>NWA 11042 (L Melt Rock)</t>
  </si>
  <si>
    <t>Wu and Hsu (2019)</t>
  </si>
  <si>
    <t>Average NWA 11042 (L Melt Rock)</t>
  </si>
  <si>
    <t>NWA 7251 (L4 Host)</t>
  </si>
  <si>
    <t>Average NWA 7251 (L4 Host)</t>
  </si>
  <si>
    <t>Li and Hsu (2018)</t>
  </si>
  <si>
    <t>NWA 7251 (L Melt Clasts)</t>
  </si>
  <si>
    <t>American Mineralogist: July 2023 Online Materials AM-23-78623</t>
  </si>
  <si>
    <t xml:space="preserve">McCubbin et al.: Apatite in chondrites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</si>
</sst>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9">
    <xf numFmtId="0" fontId="0" fillId="0" borderId="0" xfId="0"/>
    <xf numFmtId="2" fontId="0" fillId="0" borderId="0" xfId="0" quotePrefix="1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8" fillId="0" borderId="0" xfId="0" applyFont="1" applyAlignment="1">
      <alignment horizontal="right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/>
    <xf numFmtId="0" fontId="5" fillId="0" borderId="0" xfId="0" applyFont="1" applyAlignment="1">
      <alignment horizontal="right"/>
    </xf>
    <xf numFmtId="0" fontId="0" fillId="0" borderId="0" xfId="0" applyAlignment="1">
      <alignment horizontal="left"/>
    </xf>
    <xf numFmtId="164" fontId="0" fillId="0" borderId="0" xfId="0" quotePrefix="1" applyNumberFormat="1" applyAlignment="1">
      <alignment horizontal="center"/>
    </xf>
    <xf numFmtId="0" fontId="2" fillId="0" borderId="0" xfId="0" quotePrefix="1" applyFont="1" applyAlignment="1">
      <alignment horizontal="center"/>
    </xf>
    <xf numFmtId="11" fontId="0" fillId="0" borderId="0" xfId="0" applyNumberFormat="1"/>
    <xf numFmtId="165" fontId="0" fillId="0" borderId="0" xfId="0" applyNumberFormat="1"/>
    <xf numFmtId="0" fontId="6" fillId="0" borderId="0" xfId="0" applyFont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11" fontId="0" fillId="0" borderId="0" xfId="0" applyNumberFormat="1" applyAlignment="1">
      <alignment horizontal="center"/>
    </xf>
    <xf numFmtId="0" fontId="4" fillId="0" borderId="0" xfId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R44"/>
  <sheetViews>
    <sheetView tabSelected="1" workbookViewId="0">
      <selection activeCell="A47" sqref="A47"/>
    </sheetView>
  </sheetViews>
  <sheetFormatPr baseColWidth="10" defaultColWidth="8.83203125" defaultRowHeight="15" x14ac:dyDescent="0.2"/>
  <cols>
    <col min="1" max="1" width="33.33203125" customWidth="1"/>
  </cols>
  <sheetData>
    <row r="1" spans="1:32" x14ac:dyDescent="0.2">
      <c r="A1" t="s">
        <v>154</v>
      </c>
    </row>
    <row r="2" spans="1:32" x14ac:dyDescent="0.2">
      <c r="A2" t="s">
        <v>155</v>
      </c>
    </row>
    <row r="3" spans="1:32" x14ac:dyDescent="0.2">
      <c r="A3" s="2" t="s">
        <v>108</v>
      </c>
    </row>
    <row r="4" spans="1:32" x14ac:dyDescent="0.2">
      <c r="O4" s="4"/>
    </row>
    <row r="5" spans="1:32" x14ac:dyDescent="0.2">
      <c r="A5" s="3" t="s">
        <v>6</v>
      </c>
      <c r="B5" s="4"/>
      <c r="C5" s="4"/>
      <c r="D5" s="4"/>
      <c r="E5" s="4"/>
      <c r="F5" s="4"/>
      <c r="I5" s="4"/>
      <c r="K5" s="4"/>
      <c r="L5" s="4"/>
      <c r="M5" s="4"/>
      <c r="U5" s="3" t="s">
        <v>27</v>
      </c>
      <c r="V5" s="3" t="s">
        <v>36</v>
      </c>
    </row>
    <row r="6" spans="1:32" ht="17" x14ac:dyDescent="0.25">
      <c r="A6" s="3" t="s">
        <v>42</v>
      </c>
      <c r="B6" s="7">
        <v>40.584400000000002</v>
      </c>
      <c r="C6" s="7">
        <v>40.629199999999997</v>
      </c>
      <c r="D6" s="7">
        <v>40.7468</v>
      </c>
      <c r="E6" s="7">
        <v>41.042700000000004</v>
      </c>
      <c r="F6" s="7">
        <v>41.116199999999999</v>
      </c>
      <c r="G6" s="7">
        <v>40.869100000000003</v>
      </c>
      <c r="H6" s="7">
        <v>40.777200000000001</v>
      </c>
      <c r="I6" s="7">
        <v>40.718699999999998</v>
      </c>
      <c r="J6" s="6">
        <v>41.122399999999999</v>
      </c>
      <c r="K6" s="7">
        <v>41.368099999999998</v>
      </c>
      <c r="L6" s="7">
        <v>41.330300000000001</v>
      </c>
      <c r="M6" s="7">
        <v>41.347700000000003</v>
      </c>
      <c r="N6" s="7">
        <v>41.405900000000003</v>
      </c>
      <c r="O6" s="7">
        <v>41.325499999999998</v>
      </c>
      <c r="P6" s="7">
        <v>41.276400000000002</v>
      </c>
      <c r="Q6" s="7">
        <v>41.166600000000003</v>
      </c>
      <c r="R6" s="7">
        <v>40.651200000000003</v>
      </c>
      <c r="S6" s="7">
        <v>40.677700000000002</v>
      </c>
      <c r="T6" s="7"/>
      <c r="U6" s="7">
        <f>AVERAGE(B6:S6)</f>
        <v>41.008672222222224</v>
      </c>
      <c r="V6" s="7">
        <f>STDEV(B6:S6)</f>
        <v>0.29853284735136348</v>
      </c>
      <c r="W6" s="7"/>
      <c r="X6" s="7"/>
      <c r="Y6" s="7"/>
      <c r="Z6" s="7"/>
      <c r="AD6" s="5"/>
      <c r="AE6" s="5"/>
      <c r="AF6" s="5"/>
    </row>
    <row r="7" spans="1:32" ht="17" x14ac:dyDescent="0.25">
      <c r="A7" s="3" t="s">
        <v>39</v>
      </c>
      <c r="B7" s="7">
        <v>0</v>
      </c>
      <c r="C7" s="7">
        <v>3.2504999999999999E-2</v>
      </c>
      <c r="D7" s="7">
        <v>0</v>
      </c>
      <c r="E7" s="7">
        <v>0</v>
      </c>
      <c r="F7" s="7">
        <v>0</v>
      </c>
      <c r="G7" s="7">
        <v>1.2285000000000001E-2</v>
      </c>
      <c r="H7" s="7">
        <v>2.6340000000000001E-3</v>
      </c>
      <c r="I7" s="7">
        <v>1.753E-3</v>
      </c>
      <c r="J7" s="6">
        <v>2.4587999999999999E-2</v>
      </c>
      <c r="K7" s="7">
        <v>9.6559999999999997E-3</v>
      </c>
      <c r="L7" s="7">
        <v>3.6022999999999999E-2</v>
      </c>
      <c r="M7" s="7">
        <v>5.6233999999999999E-2</v>
      </c>
      <c r="N7" s="7">
        <v>0</v>
      </c>
      <c r="O7" s="7">
        <v>0</v>
      </c>
      <c r="P7" s="7">
        <v>6.4196000000000003E-2</v>
      </c>
      <c r="Q7" s="7">
        <v>0</v>
      </c>
      <c r="R7" s="7">
        <v>0</v>
      </c>
      <c r="S7" s="7">
        <v>4.3043999999999999E-2</v>
      </c>
      <c r="T7" s="7"/>
      <c r="U7" s="7">
        <f t="shared" ref="U7:U14" si="0">AVERAGE(B7:S7)</f>
        <v>1.5717666666666668E-2</v>
      </c>
      <c r="V7" s="7">
        <f t="shared" ref="V7:V14" si="1">STDEV(B7:S7)</f>
        <v>2.156022497154261E-2</v>
      </c>
      <c r="W7" s="7"/>
      <c r="X7" s="7"/>
      <c r="Y7" s="7"/>
      <c r="Z7" s="7"/>
      <c r="AD7" s="5"/>
      <c r="AE7" s="5"/>
      <c r="AF7" s="5"/>
    </row>
    <row r="8" spans="1:32" ht="17" x14ac:dyDescent="0.25">
      <c r="A8" s="3" t="s">
        <v>38</v>
      </c>
      <c r="B8" s="7">
        <v>2.5059999999999999E-2</v>
      </c>
      <c r="C8" s="7">
        <v>0</v>
      </c>
      <c r="D8" s="7">
        <v>2.1291000000000001E-2</v>
      </c>
      <c r="E8" s="7">
        <v>0</v>
      </c>
      <c r="F8" s="7">
        <v>0</v>
      </c>
      <c r="G8" s="7">
        <v>0</v>
      </c>
      <c r="H8" s="7">
        <v>1.0015E-2</v>
      </c>
      <c r="I8" s="7">
        <v>8.7819999999999999E-3</v>
      </c>
      <c r="J8" s="6">
        <v>0</v>
      </c>
      <c r="K8" s="7">
        <v>0</v>
      </c>
      <c r="L8" s="7">
        <v>0</v>
      </c>
      <c r="M8" s="7">
        <v>5.2551E-2</v>
      </c>
      <c r="N8" s="7">
        <v>0</v>
      </c>
      <c r="O8" s="7">
        <v>0</v>
      </c>
      <c r="P8" s="7">
        <v>0</v>
      </c>
      <c r="Q8" s="7">
        <v>1.3776E-2</v>
      </c>
      <c r="R8" s="7">
        <v>0</v>
      </c>
      <c r="S8" s="7">
        <v>0</v>
      </c>
      <c r="T8" s="7"/>
      <c r="U8" s="7">
        <f t="shared" si="0"/>
        <v>7.3041666666666671E-3</v>
      </c>
      <c r="V8" s="7">
        <f t="shared" si="1"/>
        <v>1.3826242087592198E-2</v>
      </c>
      <c r="W8" s="7"/>
      <c r="X8" s="7"/>
      <c r="Y8" s="7"/>
      <c r="Z8" s="7"/>
      <c r="AD8" s="1"/>
      <c r="AE8" s="1"/>
      <c r="AF8" s="1"/>
    </row>
    <row r="9" spans="1:32" x14ac:dyDescent="0.2">
      <c r="A9" s="3" t="s">
        <v>0</v>
      </c>
      <c r="B9" s="7">
        <v>0.36555900000000002</v>
      </c>
      <c r="C9" s="7">
        <v>0.29872500000000002</v>
      </c>
      <c r="D9" s="7">
        <v>0.70385600000000004</v>
      </c>
      <c r="E9" s="7">
        <v>0.79471700000000001</v>
      </c>
      <c r="F9" s="7">
        <v>0.85094599999999998</v>
      </c>
      <c r="G9" s="7">
        <v>1.00261</v>
      </c>
      <c r="H9" s="7">
        <v>0.54887600000000003</v>
      </c>
      <c r="I9" s="7">
        <v>1.4196899999999999</v>
      </c>
      <c r="J9" s="6">
        <v>0.47755900000000001</v>
      </c>
      <c r="K9" s="7">
        <v>0.82438</v>
      </c>
      <c r="L9" s="7">
        <v>0.39097500000000002</v>
      </c>
      <c r="M9" s="7">
        <v>0.298323</v>
      </c>
      <c r="N9" s="7">
        <v>0.29783799999999999</v>
      </c>
      <c r="O9" s="7">
        <v>0.22092999999999999</v>
      </c>
      <c r="P9" s="7">
        <v>0.180616</v>
      </c>
      <c r="Q9" s="7">
        <v>0.36507499999999998</v>
      </c>
      <c r="R9" s="7">
        <v>0.28120099999999998</v>
      </c>
      <c r="S9" s="7">
        <v>0.350935</v>
      </c>
      <c r="T9" s="7"/>
      <c r="U9" s="7">
        <f t="shared" si="0"/>
        <v>0.53737838888888878</v>
      </c>
      <c r="V9" s="7">
        <f t="shared" si="1"/>
        <v>0.33016850590019842</v>
      </c>
      <c r="W9" s="7"/>
      <c r="X9" s="7"/>
      <c r="Y9" s="7"/>
      <c r="Z9" s="7"/>
      <c r="AD9" s="5"/>
      <c r="AE9" s="5"/>
      <c r="AF9" s="5"/>
    </row>
    <row r="10" spans="1:32" x14ac:dyDescent="0.2">
      <c r="A10" s="3" t="s">
        <v>1</v>
      </c>
      <c r="B10" s="7">
        <v>0.13264100000000001</v>
      </c>
      <c r="C10" s="7">
        <v>9.5976000000000006E-2</v>
      </c>
      <c r="D10" s="7">
        <v>0.14160500000000001</v>
      </c>
      <c r="E10" s="7">
        <v>4.3421000000000001E-2</v>
      </c>
      <c r="F10" s="7">
        <v>3.2808999999999998E-2</v>
      </c>
      <c r="G10" s="7">
        <v>0.194493</v>
      </c>
      <c r="H10" s="7">
        <v>2.5975000000000002E-2</v>
      </c>
      <c r="I10" s="7">
        <v>7.1563000000000002E-2</v>
      </c>
      <c r="J10" s="6">
        <v>1.6437E-2</v>
      </c>
      <c r="K10" s="7">
        <v>5.8833999999999997E-2</v>
      </c>
      <c r="L10" s="7">
        <v>3.8212999999999997E-2</v>
      </c>
      <c r="M10" s="7">
        <v>5.2304000000000003E-2</v>
      </c>
      <c r="N10" s="7">
        <v>1.8157E-2</v>
      </c>
      <c r="O10" s="7">
        <v>3.4162999999999999E-2</v>
      </c>
      <c r="P10" s="7">
        <v>5.7964000000000002E-2</v>
      </c>
      <c r="Q10" s="7">
        <v>6.1850000000000002E-2</v>
      </c>
      <c r="R10" s="7">
        <v>0.10753699999999999</v>
      </c>
      <c r="S10" s="7">
        <v>8.9205999999999994E-2</v>
      </c>
      <c r="T10" s="7"/>
      <c r="U10" s="7">
        <f t="shared" si="0"/>
        <v>7.0730444444444443E-2</v>
      </c>
      <c r="V10" s="7">
        <f t="shared" si="1"/>
        <v>4.8217334015430137E-2</v>
      </c>
      <c r="W10" s="7"/>
      <c r="X10" s="7"/>
      <c r="Y10" s="7"/>
      <c r="Z10" s="7"/>
      <c r="AD10" s="5"/>
      <c r="AE10" s="5"/>
      <c r="AF10" s="5"/>
    </row>
    <row r="11" spans="1:32" x14ac:dyDescent="0.2">
      <c r="A11" s="3" t="s">
        <v>2</v>
      </c>
      <c r="B11" s="7">
        <v>51.752000000000002</v>
      </c>
      <c r="C11" s="7">
        <v>52.1905</v>
      </c>
      <c r="D11" s="7">
        <v>51.549399999999999</v>
      </c>
      <c r="E11" s="7">
        <v>52.505299999999998</v>
      </c>
      <c r="F11" s="7">
        <v>52.247700000000002</v>
      </c>
      <c r="G11" s="7">
        <v>52.474600000000002</v>
      </c>
      <c r="H11" s="7">
        <v>52.903799999999997</v>
      </c>
      <c r="I11" s="7">
        <v>52.063600000000001</v>
      </c>
      <c r="J11" s="6">
        <v>52.412700000000001</v>
      </c>
      <c r="K11" s="7">
        <v>54.418300000000002</v>
      </c>
      <c r="L11" s="7">
        <v>53.170999999999999</v>
      </c>
      <c r="M11" s="7">
        <v>53.020699999999998</v>
      </c>
      <c r="N11" s="7">
        <v>53.195599999999999</v>
      </c>
      <c r="O11" s="7">
        <v>53.219099999999997</v>
      </c>
      <c r="P11" s="7">
        <v>52.6997</v>
      </c>
      <c r="Q11" s="7">
        <v>52.3949</v>
      </c>
      <c r="R11" s="7">
        <v>51.939</v>
      </c>
      <c r="S11" s="7">
        <v>51.606299999999997</v>
      </c>
      <c r="T11" s="7"/>
      <c r="U11" s="7">
        <f t="shared" si="0"/>
        <v>52.542455555555563</v>
      </c>
      <c r="V11" s="7">
        <f t="shared" si="1"/>
        <v>0.70787563898006678</v>
      </c>
      <c r="W11" s="7"/>
      <c r="X11" s="7"/>
      <c r="Y11" s="7"/>
      <c r="Z11" s="7"/>
      <c r="AD11" s="5"/>
      <c r="AE11" s="5"/>
      <c r="AF11" s="5"/>
    </row>
    <row r="12" spans="1:32" ht="17" x14ac:dyDescent="0.25">
      <c r="A12" s="3" t="s">
        <v>44</v>
      </c>
      <c r="B12" s="7">
        <v>0.49508099999999999</v>
      </c>
      <c r="C12" s="7">
        <v>0.48794799999999999</v>
      </c>
      <c r="D12" s="7">
        <v>0.52294499999999999</v>
      </c>
      <c r="E12" s="7">
        <v>0.449513</v>
      </c>
      <c r="F12" s="7">
        <v>0.48391000000000001</v>
      </c>
      <c r="G12" s="7">
        <v>0.46664600000000001</v>
      </c>
      <c r="H12" s="7">
        <v>0.45724999999999999</v>
      </c>
      <c r="I12" s="7">
        <v>0.50556299999999998</v>
      </c>
      <c r="J12" s="6">
        <v>0.43517899999999998</v>
      </c>
      <c r="K12" s="7">
        <v>0.471528</v>
      </c>
      <c r="L12" s="7">
        <v>0.477101</v>
      </c>
      <c r="M12" s="7">
        <v>0.44359799999999999</v>
      </c>
      <c r="N12" s="7">
        <v>0.44531999999999999</v>
      </c>
      <c r="O12" s="7">
        <v>0.40930800000000001</v>
      </c>
      <c r="P12" s="7">
        <v>0.42618299999999998</v>
      </c>
      <c r="Q12" s="7">
        <v>0.51278599999999996</v>
      </c>
      <c r="R12" s="7">
        <v>0.51316799999999996</v>
      </c>
      <c r="S12" s="7">
        <v>0.493446</v>
      </c>
      <c r="T12" s="7"/>
      <c r="U12" s="7">
        <f t="shared" si="0"/>
        <v>0.47202627777777778</v>
      </c>
      <c r="V12" s="7">
        <f t="shared" si="1"/>
        <v>3.2675688240297616E-2</v>
      </c>
      <c r="W12" s="7"/>
      <c r="X12" s="7"/>
      <c r="Y12" s="7"/>
      <c r="Z12" s="7"/>
      <c r="AD12" s="5"/>
      <c r="AE12" s="5"/>
      <c r="AF12" s="5"/>
    </row>
    <row r="13" spans="1:32" x14ac:dyDescent="0.2">
      <c r="A13" s="3" t="s">
        <v>3</v>
      </c>
      <c r="B13" s="7">
        <v>0.71469199999999999</v>
      </c>
      <c r="C13" s="7">
        <v>0.55302099999999998</v>
      </c>
      <c r="D13" s="7">
        <v>0.54333100000000001</v>
      </c>
      <c r="E13" s="7">
        <v>0.54000800000000004</v>
      </c>
      <c r="F13" s="7">
        <v>0.64983900000000006</v>
      </c>
      <c r="G13" s="7">
        <v>0.59919800000000001</v>
      </c>
      <c r="H13" s="7">
        <v>0.58511299999999999</v>
      </c>
      <c r="I13" s="7">
        <v>0.62329199999999996</v>
      </c>
      <c r="J13" s="6">
        <v>0.59312100000000001</v>
      </c>
      <c r="K13" s="7">
        <v>0.601908</v>
      </c>
      <c r="L13" s="7">
        <v>0.50285299999999999</v>
      </c>
      <c r="M13" s="7">
        <v>0.42777500000000002</v>
      </c>
      <c r="N13" s="7">
        <v>0.503668</v>
      </c>
      <c r="O13" s="7">
        <v>0.63922500000000004</v>
      </c>
      <c r="P13" s="7">
        <v>0.54703199999999996</v>
      </c>
      <c r="Q13" s="7">
        <v>0.55901900000000004</v>
      </c>
      <c r="R13" s="7">
        <v>0.50286600000000004</v>
      </c>
      <c r="S13" s="7">
        <v>0.54543299999999995</v>
      </c>
      <c r="T13" s="7"/>
      <c r="U13" s="7">
        <f t="shared" si="0"/>
        <v>0.56841077777777771</v>
      </c>
      <c r="V13" s="7">
        <f t="shared" si="1"/>
        <v>6.6121374053866783E-2</v>
      </c>
      <c r="W13" s="7"/>
      <c r="X13" s="7"/>
      <c r="Y13" s="7"/>
      <c r="Z13" s="7"/>
      <c r="AD13" s="5"/>
      <c r="AE13" s="5"/>
      <c r="AF13" s="5"/>
    </row>
    <row r="14" spans="1:32" x14ac:dyDescent="0.2">
      <c r="A14" s="3" t="s">
        <v>4</v>
      </c>
      <c r="B14" s="7">
        <v>5.0281399999999996</v>
      </c>
      <c r="C14" s="7">
        <v>5.0952400000000004</v>
      </c>
      <c r="D14" s="7">
        <v>5.1123599999999998</v>
      </c>
      <c r="E14" s="7">
        <v>5.2540899999999997</v>
      </c>
      <c r="F14" s="7">
        <v>4.9692699999999999</v>
      </c>
      <c r="G14" s="7">
        <v>4.9648300000000001</v>
      </c>
      <c r="H14" s="7">
        <v>5.1185</v>
      </c>
      <c r="I14" s="7">
        <v>5.1236100000000002</v>
      </c>
      <c r="J14" s="6">
        <v>5.1475400000000002</v>
      </c>
      <c r="K14" s="7">
        <v>5.1746999999999996</v>
      </c>
      <c r="L14" s="7">
        <v>5.2505600000000001</v>
      </c>
      <c r="M14" s="7">
        <v>5.2174300000000002</v>
      </c>
      <c r="N14" s="7">
        <v>5.1486999999999998</v>
      </c>
      <c r="O14" s="7">
        <v>5.0370600000000003</v>
      </c>
      <c r="P14" s="7">
        <v>4.9321000000000002</v>
      </c>
      <c r="Q14" s="7">
        <v>5.0138400000000001</v>
      </c>
      <c r="R14" s="7">
        <v>4.9611799999999997</v>
      </c>
      <c r="S14" s="7">
        <v>5.1650200000000002</v>
      </c>
      <c r="T14" s="7"/>
      <c r="U14" s="7">
        <f t="shared" si="0"/>
        <v>5.0952316666666668</v>
      </c>
      <c r="V14" s="7">
        <f t="shared" si="1"/>
        <v>0.10136672932824597</v>
      </c>
      <c r="W14" s="7"/>
      <c r="X14" s="7"/>
      <c r="Y14" s="7"/>
      <c r="Z14" s="7"/>
      <c r="AD14" s="5"/>
      <c r="AE14" s="5"/>
      <c r="AF14" s="5"/>
    </row>
    <row r="15" spans="1:32" x14ac:dyDescent="0.2">
      <c r="A15" s="14" t="s">
        <v>41</v>
      </c>
      <c r="B15" s="7">
        <f>B13*0.5*16/19+B14*0.5*16/35.45</f>
        <v>1.4356230884121444</v>
      </c>
      <c r="C15" s="7">
        <f t="shared" ref="C15:S15" si="2">C13*0.5*16/19+C14*0.5*16/35.45</f>
        <v>1.3826935425729345</v>
      </c>
      <c r="D15" s="7">
        <f t="shared" si="2"/>
        <v>1.3824770122485337</v>
      </c>
      <c r="E15" s="7">
        <f t="shared" si="2"/>
        <v>1.4130620574567587</v>
      </c>
      <c r="F15" s="7">
        <f t="shared" si="2"/>
        <v>1.3950313716873284</v>
      </c>
      <c r="G15" s="7">
        <f t="shared" si="2"/>
        <v>1.372706870759409</v>
      </c>
      <c r="H15" s="7">
        <f t="shared" si="2"/>
        <v>1.4014550468413629</v>
      </c>
      <c r="I15" s="7">
        <f t="shared" si="2"/>
        <v>1.4186835887461955</v>
      </c>
      <c r="J15" s="7">
        <f t="shared" si="2"/>
        <v>1.4113802918862741</v>
      </c>
      <c r="K15" s="7">
        <f t="shared" si="2"/>
        <v>1.4212092774107339</v>
      </c>
      <c r="L15" s="7">
        <f t="shared" si="2"/>
        <v>1.3966212319798086</v>
      </c>
      <c r="M15" s="7">
        <f t="shared" si="2"/>
        <v>1.3575329968079579</v>
      </c>
      <c r="N15" s="7">
        <f t="shared" si="2"/>
        <v>1.3739776479845593</v>
      </c>
      <c r="O15" s="7">
        <f t="shared" si="2"/>
        <v>1.4058604854873431</v>
      </c>
      <c r="P15" s="7">
        <f t="shared" si="2"/>
        <v>1.3433560614653701</v>
      </c>
      <c r="Q15" s="7">
        <f t="shared" si="2"/>
        <v>1.3668494817014327</v>
      </c>
      <c r="R15" s="7">
        <f t="shared" si="2"/>
        <v>1.3313223333085888</v>
      </c>
      <c r="S15" s="7">
        <f t="shared" si="2"/>
        <v>1.3952458448519041</v>
      </c>
      <c r="T15" s="7"/>
      <c r="U15" s="7">
        <f>U38*0.5*16/19+U14*0.5*16/35.45</f>
        <v>1.3891715684227022</v>
      </c>
      <c r="V15" s="6"/>
      <c r="W15" s="5"/>
      <c r="X15" s="7"/>
      <c r="Y15" s="5"/>
      <c r="Z15" s="5"/>
    </row>
    <row r="16" spans="1:32" x14ac:dyDescent="0.2">
      <c r="A16" s="3" t="s">
        <v>5</v>
      </c>
      <c r="B16" s="7">
        <f>SUM(B6:B14)-B15</f>
        <v>97.661949911587854</v>
      </c>
      <c r="C16" s="7">
        <f t="shared" ref="C16:S16" si="3">SUM(C6:C14)-C15</f>
        <v>98.000421457427066</v>
      </c>
      <c r="D16" s="7">
        <f t="shared" si="3"/>
        <v>97.959110987751444</v>
      </c>
      <c r="E16" s="7">
        <f t="shared" si="3"/>
        <v>99.216686942543248</v>
      </c>
      <c r="F16" s="7">
        <f t="shared" si="3"/>
        <v>98.955642628312674</v>
      </c>
      <c r="G16" s="7">
        <f t="shared" si="3"/>
        <v>99.211055129240592</v>
      </c>
      <c r="H16" s="7">
        <f t="shared" si="3"/>
        <v>99.027907953158646</v>
      </c>
      <c r="I16" s="7">
        <f t="shared" si="3"/>
        <v>99.117869411253807</v>
      </c>
      <c r="J16" s="7">
        <f t="shared" si="3"/>
        <v>98.818143708113737</v>
      </c>
      <c r="K16" s="7">
        <f t="shared" si="3"/>
        <v>101.50619672258927</v>
      </c>
      <c r="L16" s="7">
        <f t="shared" si="3"/>
        <v>99.800403768020189</v>
      </c>
      <c r="M16" s="7">
        <f t="shared" si="3"/>
        <v>99.559082003192046</v>
      </c>
      <c r="N16" s="7">
        <f t="shared" si="3"/>
        <v>99.641205352015447</v>
      </c>
      <c r="O16" s="7">
        <f t="shared" si="3"/>
        <v>99.479425514512641</v>
      </c>
      <c r="P16" s="7">
        <f t="shared" si="3"/>
        <v>98.840834938534627</v>
      </c>
      <c r="Q16" s="7">
        <f t="shared" si="3"/>
        <v>98.720996518298577</v>
      </c>
      <c r="R16" s="7">
        <f t="shared" si="3"/>
        <v>97.624829666691397</v>
      </c>
      <c r="S16" s="7">
        <f t="shared" si="3"/>
        <v>97.575838155148105</v>
      </c>
      <c r="T16" s="7"/>
      <c r="U16" s="7">
        <f>SUM(U6:U12,U38,U14:U14)-U15</f>
        <v>98.928755598243953</v>
      </c>
      <c r="V16" s="6"/>
      <c r="W16" s="5"/>
      <c r="X16" s="7"/>
      <c r="Y16" s="5"/>
      <c r="Z16" s="5"/>
    </row>
    <row r="17" spans="1:44" x14ac:dyDescent="0.2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</row>
    <row r="18" spans="1:44" x14ac:dyDescent="0.2">
      <c r="A18" s="3" t="s">
        <v>18</v>
      </c>
      <c r="B18" s="24" t="s">
        <v>28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6"/>
      <c r="U18" s="6"/>
      <c r="V18" s="6"/>
    </row>
    <row r="19" spans="1:44" x14ac:dyDescent="0.2">
      <c r="A19" s="3" t="s">
        <v>7</v>
      </c>
      <c r="B19" s="7">
        <v>3.0060090478033987</v>
      </c>
      <c r="C19" s="7">
        <v>3.0011173800173467</v>
      </c>
      <c r="D19" s="7">
        <v>3.0093647367297254</v>
      </c>
      <c r="E19" s="7">
        <v>3.0028102098867495</v>
      </c>
      <c r="F19" s="7">
        <v>3.0127926969872703</v>
      </c>
      <c r="G19" s="7">
        <v>2.9866606454190583</v>
      </c>
      <c r="H19" s="7">
        <v>2.9934958820800439</v>
      </c>
      <c r="I19" s="7">
        <v>2.9873136429032039</v>
      </c>
      <c r="J19" s="7">
        <v>3.0179330223257264</v>
      </c>
      <c r="K19" s="7">
        <v>2.9711637970348712</v>
      </c>
      <c r="L19" s="7">
        <v>3.0083547039556588</v>
      </c>
      <c r="M19" s="7">
        <v>3.0127241692423321</v>
      </c>
      <c r="N19" s="7">
        <v>3.0123774015230289</v>
      </c>
      <c r="O19" s="7">
        <v>3.0111278021876142</v>
      </c>
      <c r="P19" s="7">
        <v>3.0199744401441819</v>
      </c>
      <c r="Q19" s="7">
        <v>3.0141826266067251</v>
      </c>
      <c r="R19" s="7">
        <v>3.0093536625069013</v>
      </c>
      <c r="S19" s="7">
        <v>3.0163282116119032</v>
      </c>
      <c r="T19" s="7"/>
      <c r="U19" s="7">
        <f>AVERAGE(B19:S19)</f>
        <v>3.0051713377203195</v>
      </c>
      <c r="V19" s="7">
        <f>STDEV(B19:S19)</f>
        <v>1.2862399367245196E-2</v>
      </c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</row>
    <row r="20" spans="1:44" x14ac:dyDescent="0.2">
      <c r="A20" s="3" t="s">
        <v>9</v>
      </c>
      <c r="B20" s="7">
        <v>0</v>
      </c>
      <c r="C20" s="7">
        <v>1.0383914545597521E-3</v>
      </c>
      <c r="D20" s="7">
        <v>0</v>
      </c>
      <c r="E20" s="7">
        <v>0</v>
      </c>
      <c r="F20" s="7">
        <v>0</v>
      </c>
      <c r="G20" s="7">
        <v>3.8826852903273298E-4</v>
      </c>
      <c r="H20" s="7">
        <v>8.3626372496278372E-5</v>
      </c>
      <c r="I20" s="7">
        <v>5.5620521747797066E-5</v>
      </c>
      <c r="J20" s="7">
        <v>7.8040595126000617E-4</v>
      </c>
      <c r="K20" s="7">
        <v>2.9993317256174777E-4</v>
      </c>
      <c r="L20" s="7">
        <v>1.1339831088148374E-3</v>
      </c>
      <c r="M20" s="7">
        <v>1.7720387546323862E-3</v>
      </c>
      <c r="N20" s="7">
        <v>0</v>
      </c>
      <c r="O20" s="7">
        <v>0</v>
      </c>
      <c r="P20" s="7">
        <v>2.0313073847572443E-3</v>
      </c>
      <c r="Q20" s="7">
        <v>0</v>
      </c>
      <c r="R20" s="7">
        <v>0</v>
      </c>
      <c r="S20" s="7">
        <v>1.3803876144146861E-3</v>
      </c>
      <c r="T20" s="7"/>
      <c r="U20" s="7">
        <f t="shared" ref="U20:U25" si="4">AVERAGE(B20:S20)</f>
        <v>4.9799793690430373E-4</v>
      </c>
      <c r="V20" s="7">
        <f t="shared" ref="V20:V25" si="5">STDEV(B20:S20)</f>
        <v>6.8306288214618955E-4</v>
      </c>
      <c r="W20" s="7"/>
      <c r="X20" s="7"/>
      <c r="Y20" s="7"/>
      <c r="Z20" s="7"/>
    </row>
    <row r="21" spans="1:44" x14ac:dyDescent="0.2">
      <c r="A21" s="3" t="s">
        <v>10</v>
      </c>
      <c r="B21" s="7">
        <v>1.1666876970836942E-3</v>
      </c>
      <c r="C21" s="7">
        <v>0</v>
      </c>
      <c r="D21" s="7">
        <v>9.8837050756558518E-4</v>
      </c>
      <c r="E21" s="7">
        <v>0</v>
      </c>
      <c r="F21" s="7">
        <v>0</v>
      </c>
      <c r="G21" s="7">
        <v>0</v>
      </c>
      <c r="H21" s="7">
        <v>4.6211984098950198E-4</v>
      </c>
      <c r="I21" s="7">
        <v>4.0496990368028396E-4</v>
      </c>
      <c r="J21" s="7">
        <v>0</v>
      </c>
      <c r="K21" s="7">
        <v>0</v>
      </c>
      <c r="L21" s="7">
        <v>0</v>
      </c>
      <c r="M21" s="7">
        <v>2.4067523109407352E-3</v>
      </c>
      <c r="N21" s="7">
        <v>0</v>
      </c>
      <c r="O21" s="7">
        <v>0</v>
      </c>
      <c r="P21" s="7">
        <v>0</v>
      </c>
      <c r="Q21" s="7">
        <v>6.3400122155895763E-4</v>
      </c>
      <c r="R21" s="7">
        <v>0</v>
      </c>
      <c r="S21" s="7">
        <v>0</v>
      </c>
      <c r="T21" s="7"/>
      <c r="U21" s="7">
        <f t="shared" si="4"/>
        <v>3.3682786010104208E-4</v>
      </c>
      <c r="V21" s="7">
        <f t="shared" si="5"/>
        <v>6.3560309091663478E-4</v>
      </c>
      <c r="W21" s="7"/>
      <c r="X21" s="7"/>
      <c r="Y21" s="7"/>
      <c r="Z21" s="7"/>
    </row>
    <row r="22" spans="1:44" x14ac:dyDescent="0.2">
      <c r="A22" s="3" t="s">
        <v>11</v>
      </c>
      <c r="B22" s="7">
        <v>2.6744634500620319E-2</v>
      </c>
      <c r="C22" s="7">
        <v>2.1795373383450438E-2</v>
      </c>
      <c r="D22" s="7">
        <v>5.134677480719798E-2</v>
      </c>
      <c r="E22" s="7">
        <v>5.7431809086933662E-2</v>
      </c>
      <c r="F22" s="7">
        <v>6.1589448316894405E-2</v>
      </c>
      <c r="G22" s="7">
        <v>7.2372049255290921E-2</v>
      </c>
      <c r="H22" s="7">
        <v>3.9800042689157544E-2</v>
      </c>
      <c r="I22" s="7">
        <v>0.10287941218694852</v>
      </c>
      <c r="J22" s="7">
        <v>3.4618337757940924E-2</v>
      </c>
      <c r="K22" s="7">
        <v>5.8483923421507863E-2</v>
      </c>
      <c r="L22" s="7">
        <v>2.8109783739416538E-2</v>
      </c>
      <c r="M22" s="7">
        <v>2.1470531005641572E-2</v>
      </c>
      <c r="N22" s="7">
        <v>2.1403031549429404E-2</v>
      </c>
      <c r="O22" s="7">
        <v>1.5900610426982435E-2</v>
      </c>
      <c r="P22" s="7">
        <v>1.305286082959578E-2</v>
      </c>
      <c r="Q22" s="7">
        <v>2.6403085943255383E-2</v>
      </c>
      <c r="R22" s="7">
        <v>2.0561971496868586E-2</v>
      </c>
      <c r="S22" s="7">
        <v>2.5703775766773389E-2</v>
      </c>
      <c r="T22" s="7"/>
      <c r="U22" s="7">
        <f t="shared" si="4"/>
        <v>3.8870414231328088E-2</v>
      </c>
      <c r="V22" s="7">
        <f t="shared" si="5"/>
        <v>2.3837544191350864E-2</v>
      </c>
      <c r="W22" s="7"/>
      <c r="X22" s="7"/>
      <c r="Y22" s="7"/>
      <c r="Z22" s="7"/>
    </row>
    <row r="23" spans="1:44" x14ac:dyDescent="0.2">
      <c r="A23" s="3" t="s">
        <v>13</v>
      </c>
      <c r="B23" s="7">
        <v>1.7297006483480728E-2</v>
      </c>
      <c r="C23" s="7">
        <v>1.2481574227706261E-2</v>
      </c>
      <c r="D23" s="7">
        <v>1.8412888168310181E-2</v>
      </c>
      <c r="E23" s="7">
        <v>5.5931155149630827E-3</v>
      </c>
      <c r="F23" s="7">
        <v>4.2326395007411611E-3</v>
      </c>
      <c r="G23" s="7">
        <v>2.5024003246141756E-2</v>
      </c>
      <c r="H23" s="7">
        <v>3.3572124661385211E-3</v>
      </c>
      <c r="I23" s="7">
        <v>9.2435216686361007E-3</v>
      </c>
      <c r="J23" s="7">
        <v>2.1238102193392905E-3</v>
      </c>
      <c r="K23" s="7">
        <v>7.4396311350216748E-3</v>
      </c>
      <c r="L23" s="7">
        <v>4.8970396988126325E-3</v>
      </c>
      <c r="M23" s="7">
        <v>6.7097281585187189E-3</v>
      </c>
      <c r="N23" s="7">
        <v>2.3256976425469491E-3</v>
      </c>
      <c r="O23" s="7">
        <v>4.3825722045674458E-3</v>
      </c>
      <c r="P23" s="7">
        <v>7.4665814960291092E-3</v>
      </c>
      <c r="Q23" s="7">
        <v>7.9730827912525646E-3</v>
      </c>
      <c r="R23" s="7">
        <v>1.4015861037586662E-2</v>
      </c>
      <c r="S23" s="7">
        <v>1.1646040072231816E-2</v>
      </c>
      <c r="T23" s="7"/>
      <c r="U23" s="7">
        <f t="shared" si="4"/>
        <v>9.1456669851124814E-3</v>
      </c>
      <c r="V23" s="7">
        <f t="shared" si="5"/>
        <v>6.2563636291169808E-3</v>
      </c>
      <c r="W23" s="7"/>
      <c r="X23" s="7"/>
      <c r="Y23" s="7"/>
      <c r="Z23" s="7"/>
    </row>
    <row r="24" spans="1:44" x14ac:dyDescent="0.2">
      <c r="A24" s="3" t="s">
        <v>14</v>
      </c>
      <c r="B24" s="7">
        <v>4.8509309426902973</v>
      </c>
      <c r="C24" s="7">
        <v>4.8786871410926587</v>
      </c>
      <c r="D24" s="7">
        <v>4.8180547973424339</v>
      </c>
      <c r="E24" s="7">
        <v>4.8614061403488336</v>
      </c>
      <c r="F24" s="7">
        <v>4.8449606863880303</v>
      </c>
      <c r="G24" s="7">
        <v>4.8529603432427919</v>
      </c>
      <c r="H24" s="7">
        <v>4.9149027833690457</v>
      </c>
      <c r="I24" s="7">
        <v>4.8337914931124635</v>
      </c>
      <c r="J24" s="7">
        <v>4.8678196206749966</v>
      </c>
      <c r="K24" s="7">
        <v>4.9462127298557235</v>
      </c>
      <c r="L24" s="7">
        <v>4.8978120105535528</v>
      </c>
      <c r="M24" s="7">
        <v>4.8890026470895167</v>
      </c>
      <c r="N24" s="7">
        <v>4.8976716299118941</v>
      </c>
      <c r="O24" s="7">
        <v>4.9073315184130291</v>
      </c>
      <c r="P24" s="7">
        <v>4.8795120860347945</v>
      </c>
      <c r="Q24" s="7">
        <v>4.8549010055484816</v>
      </c>
      <c r="R24" s="7">
        <v>4.8658671030816469</v>
      </c>
      <c r="S24" s="7">
        <v>4.8427464339812945</v>
      </c>
      <c r="T24" s="7"/>
      <c r="U24" s="7">
        <f t="shared" si="4"/>
        <v>4.8724761729295274</v>
      </c>
      <c r="V24" s="7">
        <f t="shared" si="5"/>
        <v>3.2112781398334664E-2</v>
      </c>
      <c r="W24" s="7"/>
      <c r="X24" s="7"/>
      <c r="Y24" s="7"/>
      <c r="Z24" s="7"/>
    </row>
    <row r="25" spans="1:44" x14ac:dyDescent="0.2">
      <c r="A25" s="3" t="s">
        <v>15</v>
      </c>
      <c r="B25" s="7">
        <v>8.3977055372764564E-2</v>
      </c>
      <c r="C25" s="7">
        <v>8.2541333743078482E-2</v>
      </c>
      <c r="D25" s="7">
        <v>8.8448518714823426E-2</v>
      </c>
      <c r="E25" s="7">
        <v>7.5316034515883284E-2</v>
      </c>
      <c r="F25" s="7">
        <v>8.1203379864391134E-2</v>
      </c>
      <c r="G25" s="7">
        <v>7.8096501988279929E-2</v>
      </c>
      <c r="H25" s="7">
        <v>7.6872004697988536E-2</v>
      </c>
      <c r="I25" s="7">
        <v>8.494062054042438E-2</v>
      </c>
      <c r="J25" s="7">
        <v>7.3139553180250949E-2</v>
      </c>
      <c r="K25" s="7">
        <v>7.7557131117266115E-2</v>
      </c>
      <c r="L25" s="7">
        <v>7.9528728521989847E-2</v>
      </c>
      <c r="M25" s="7">
        <v>7.4020297010570515E-2</v>
      </c>
      <c r="N25" s="7">
        <v>7.4194648448878062E-2</v>
      </c>
      <c r="O25" s="7">
        <v>6.8299029729032651E-2</v>
      </c>
      <c r="P25" s="7">
        <v>7.1408647251972851E-2</v>
      </c>
      <c r="Q25" s="7">
        <v>8.5983268762364493E-2</v>
      </c>
      <c r="R25" s="7">
        <v>8.6998678376284791E-2</v>
      </c>
      <c r="S25" s="7">
        <v>8.3794414128844003E-2</v>
      </c>
      <c r="T25" s="7"/>
      <c r="U25" s="7">
        <f t="shared" si="4"/>
        <v>7.9239991442504903E-2</v>
      </c>
      <c r="V25" s="7">
        <f t="shared" si="5"/>
        <v>5.8262986311427376E-3</v>
      </c>
      <c r="W25" s="7"/>
      <c r="X25" s="7"/>
      <c r="Y25" s="7"/>
      <c r="Z25" s="7"/>
    </row>
    <row r="26" spans="1:44" x14ac:dyDescent="0.2">
      <c r="A26" s="8" t="s">
        <v>20</v>
      </c>
      <c r="B26" s="9">
        <f>SUM(B19:B25)</f>
        <v>7.9861253745476457</v>
      </c>
      <c r="C26" s="9">
        <f t="shared" ref="C26:S26" si="6">SUM(C19:C25)</f>
        <v>7.9976611939188</v>
      </c>
      <c r="D26" s="9">
        <f t="shared" si="6"/>
        <v>7.9866160862700566</v>
      </c>
      <c r="E26" s="9">
        <f t="shared" si="6"/>
        <v>8.002557309353362</v>
      </c>
      <c r="F26" s="9">
        <f t="shared" si="6"/>
        <v>8.0047788510573277</v>
      </c>
      <c r="G26" s="9">
        <f t="shared" si="6"/>
        <v>8.0155018116805969</v>
      </c>
      <c r="H26" s="9">
        <f t="shared" si="6"/>
        <v>8.0289736715158604</v>
      </c>
      <c r="I26" s="9">
        <f t="shared" si="6"/>
        <v>8.0186292808371036</v>
      </c>
      <c r="J26" s="9">
        <f t="shared" si="6"/>
        <v>7.9964147501095137</v>
      </c>
      <c r="K26" s="9">
        <f t="shared" si="6"/>
        <v>8.0611571457369529</v>
      </c>
      <c r="L26" s="9">
        <f t="shared" si="6"/>
        <v>8.0198362495782458</v>
      </c>
      <c r="M26" s="9">
        <f t="shared" si="6"/>
        <v>8.0081061635721529</v>
      </c>
      <c r="N26" s="9">
        <f t="shared" si="6"/>
        <v>8.0079724090757782</v>
      </c>
      <c r="O26" s="9">
        <f t="shared" si="6"/>
        <v>8.0070415329612263</v>
      </c>
      <c r="P26" s="9">
        <f t="shared" si="6"/>
        <v>7.9934459231413317</v>
      </c>
      <c r="Q26" s="9">
        <f t="shared" si="6"/>
        <v>7.9900770708736379</v>
      </c>
      <c r="R26" s="9">
        <f t="shared" si="6"/>
        <v>7.9967972764992883</v>
      </c>
      <c r="S26" s="9">
        <f t="shared" si="6"/>
        <v>7.981599263175462</v>
      </c>
      <c r="T26" s="9"/>
      <c r="U26" s="9">
        <f>SUM(U19:U25)</f>
        <v>8.0057384091057973</v>
      </c>
      <c r="V26" s="6"/>
      <c r="W26" s="9"/>
      <c r="X26" s="9"/>
      <c r="Y26" s="9"/>
      <c r="Z26" s="9"/>
    </row>
    <row r="27" spans="1:44" x14ac:dyDescent="0.2">
      <c r="A27" s="3" t="s">
        <v>16</v>
      </c>
      <c r="B27" s="7">
        <v>0.19772941377440126</v>
      </c>
      <c r="C27" s="7">
        <v>0.15258348795758023</v>
      </c>
      <c r="D27" s="7">
        <v>0.14988804977034789</v>
      </c>
      <c r="E27" s="7">
        <v>0.14757519261029248</v>
      </c>
      <c r="F27" s="7">
        <v>0.17786203469402218</v>
      </c>
      <c r="G27" s="6">
        <v>0.1635619820763029</v>
      </c>
      <c r="H27" s="6">
        <v>0.16044353253001417</v>
      </c>
      <c r="I27" s="7">
        <v>0.17080464425452613</v>
      </c>
      <c r="J27" s="7">
        <v>0.16259068065606813</v>
      </c>
      <c r="K27" s="7">
        <v>0.16147762005936669</v>
      </c>
      <c r="L27" s="7">
        <v>0.13671706706152348</v>
      </c>
      <c r="M27" s="7">
        <v>0.1164245637336251</v>
      </c>
      <c r="N27" s="7">
        <v>0.13687140191813404</v>
      </c>
      <c r="O27" s="7">
        <v>0.17397467267757988</v>
      </c>
      <c r="P27" s="7">
        <v>0.14949800298025448</v>
      </c>
      <c r="Q27" s="7">
        <v>0.15288762560837554</v>
      </c>
      <c r="R27" s="7">
        <v>0.13905075024547517</v>
      </c>
      <c r="S27" s="7">
        <v>0.15107229317054854</v>
      </c>
      <c r="T27" s="7"/>
      <c r="U27" s="7">
        <f>AVERAGE(B27:S27)</f>
        <v>0.1556118342099132</v>
      </c>
      <c r="V27" s="7">
        <f>STDEV(B27:S27)</f>
        <v>1.8305728318217303E-2</v>
      </c>
      <c r="W27" s="7"/>
      <c r="X27" s="7"/>
      <c r="Y27" s="7"/>
      <c r="Z27" s="7"/>
    </row>
    <row r="28" spans="1:44" x14ac:dyDescent="0.2">
      <c r="A28" s="3" t="s">
        <v>17</v>
      </c>
      <c r="B28" s="7">
        <v>0.74558486037828375</v>
      </c>
      <c r="C28" s="7">
        <v>0.75347339472450248</v>
      </c>
      <c r="D28" s="7">
        <v>0.75589472379381728</v>
      </c>
      <c r="E28" s="7">
        <v>0.76956983132686896</v>
      </c>
      <c r="F28" s="7">
        <v>0.72896628093025495</v>
      </c>
      <c r="G28" s="6">
        <v>0.72636306674566364</v>
      </c>
      <c r="H28" s="6">
        <v>0.75225059013254203</v>
      </c>
      <c r="I28" s="7">
        <v>0.75252606751961815</v>
      </c>
      <c r="J28" s="7">
        <v>0.75629188380477508</v>
      </c>
      <c r="K28" s="7">
        <v>0.74405452578538334</v>
      </c>
      <c r="L28" s="7">
        <v>0.76511140318984461</v>
      </c>
      <c r="M28" s="7">
        <v>0.76106756157757116</v>
      </c>
      <c r="N28" s="7">
        <v>0.74989991638894404</v>
      </c>
      <c r="O28" s="7">
        <v>0.7347621254113319</v>
      </c>
      <c r="P28" s="7">
        <v>0.72242354848505363</v>
      </c>
      <c r="Q28" s="7">
        <v>0.73494290085987612</v>
      </c>
      <c r="R28" s="7">
        <v>0.73526418058033149</v>
      </c>
      <c r="S28" s="7">
        <v>0.76674822673076715</v>
      </c>
      <c r="T28" s="7"/>
      <c r="U28" s="7">
        <f>AVERAGE(B28:S28)</f>
        <v>0.74751083824252396</v>
      </c>
      <c r="V28" s="7">
        <f>STDEV(B28:S28)</f>
        <v>1.4334521397185636E-2</v>
      </c>
      <c r="W28" s="7"/>
      <c r="X28" s="7"/>
      <c r="Y28" s="7"/>
      <c r="Z28" s="7"/>
    </row>
    <row r="29" spans="1:44" x14ac:dyDescent="0.2">
      <c r="A29" s="3" t="s">
        <v>25</v>
      </c>
      <c r="B29" s="7">
        <f>IF((1-B27-B28)&gt;0,1-B27-B28,0)</f>
        <v>5.6685725847315016E-2</v>
      </c>
      <c r="C29" s="7">
        <f t="shared" ref="C29:S29" si="7">IF((1-C27-C28)&gt;0,1-C27-C28,0)</f>
        <v>9.3943117317917268E-2</v>
      </c>
      <c r="D29" s="7">
        <f t="shared" si="7"/>
        <v>9.4217226435834855E-2</v>
      </c>
      <c r="E29" s="7">
        <f t="shared" si="7"/>
        <v>8.2854976062838537E-2</v>
      </c>
      <c r="F29" s="7">
        <f t="shared" si="7"/>
        <v>9.3171684375722874E-2</v>
      </c>
      <c r="G29" s="7">
        <f t="shared" si="7"/>
        <v>0.11007495117803345</v>
      </c>
      <c r="H29" s="7">
        <f t="shared" si="7"/>
        <v>8.7305877337443771E-2</v>
      </c>
      <c r="I29" s="7">
        <f t="shared" si="7"/>
        <v>7.6669288225855725E-2</v>
      </c>
      <c r="J29" s="7">
        <f t="shared" si="7"/>
        <v>8.1117435539156735E-2</v>
      </c>
      <c r="K29" s="7">
        <f t="shared" si="7"/>
        <v>9.4467854155249942E-2</v>
      </c>
      <c r="L29" s="7">
        <f t="shared" si="7"/>
        <v>9.8171529748631969E-2</v>
      </c>
      <c r="M29" s="7">
        <f t="shared" si="7"/>
        <v>0.12250787468880375</v>
      </c>
      <c r="N29" s="7">
        <f t="shared" si="7"/>
        <v>0.11322868169292188</v>
      </c>
      <c r="O29" s="7">
        <f t="shared" si="7"/>
        <v>9.1263201911088165E-2</v>
      </c>
      <c r="P29" s="7">
        <f t="shared" si="7"/>
        <v>0.12807844853469186</v>
      </c>
      <c r="Q29" s="7">
        <f t="shared" si="7"/>
        <v>0.11216947353174833</v>
      </c>
      <c r="R29" s="7">
        <f t="shared" si="7"/>
        <v>0.12568506917419331</v>
      </c>
      <c r="S29" s="7">
        <f t="shared" si="7"/>
        <v>8.2179480098684254E-2</v>
      </c>
      <c r="T29" s="7"/>
      <c r="U29" s="7">
        <f>AVERAGE(B29:S29)</f>
        <v>9.6877327547562883E-2</v>
      </c>
      <c r="V29" s="7">
        <f>STDEV(B29:S29)</f>
        <v>1.8756176581647115E-2</v>
      </c>
      <c r="W29" s="7"/>
      <c r="X29" s="7"/>
      <c r="Y29" s="7"/>
      <c r="Z29" s="7"/>
    </row>
    <row r="30" spans="1:44" x14ac:dyDescent="0.2">
      <c r="A30" s="8" t="s">
        <v>23</v>
      </c>
      <c r="B30" s="9">
        <f>SUM(B27:B29)</f>
        <v>1</v>
      </c>
      <c r="C30" s="9">
        <f t="shared" ref="C30:S30" si="8">SUM(C27:C29)</f>
        <v>1</v>
      </c>
      <c r="D30" s="9">
        <f t="shared" si="8"/>
        <v>1</v>
      </c>
      <c r="E30" s="9">
        <f t="shared" si="8"/>
        <v>1</v>
      </c>
      <c r="F30" s="9">
        <f t="shared" si="8"/>
        <v>1</v>
      </c>
      <c r="G30" s="9">
        <f t="shared" si="8"/>
        <v>1</v>
      </c>
      <c r="H30" s="9">
        <f t="shared" si="8"/>
        <v>1</v>
      </c>
      <c r="I30" s="9">
        <f t="shared" si="8"/>
        <v>1</v>
      </c>
      <c r="J30" s="9">
        <f t="shared" si="8"/>
        <v>0.99999999999999989</v>
      </c>
      <c r="K30" s="9">
        <f t="shared" si="8"/>
        <v>1</v>
      </c>
      <c r="L30" s="9">
        <f t="shared" si="8"/>
        <v>1</v>
      </c>
      <c r="M30" s="9">
        <f t="shared" si="8"/>
        <v>1</v>
      </c>
      <c r="N30" s="9">
        <f t="shared" si="8"/>
        <v>1</v>
      </c>
      <c r="O30" s="9">
        <f t="shared" si="8"/>
        <v>1</v>
      </c>
      <c r="P30" s="9">
        <f t="shared" si="8"/>
        <v>1</v>
      </c>
      <c r="Q30" s="9">
        <f t="shared" si="8"/>
        <v>1</v>
      </c>
      <c r="R30" s="9">
        <f t="shared" si="8"/>
        <v>1</v>
      </c>
      <c r="S30" s="9">
        <f t="shared" si="8"/>
        <v>0.99999999999999989</v>
      </c>
      <c r="T30" s="9"/>
      <c r="U30" s="9">
        <f>SUM(U27:U29)</f>
        <v>1</v>
      </c>
      <c r="V30" s="6"/>
      <c r="W30" s="9"/>
      <c r="X30" s="9"/>
      <c r="Y30" s="9"/>
      <c r="Z30" s="9"/>
    </row>
    <row r="31" spans="1:44" x14ac:dyDescent="0.2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44" x14ac:dyDescent="0.2">
      <c r="A32" s="3" t="s">
        <v>21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</row>
    <row r="33" spans="1:26" x14ac:dyDescent="0.2">
      <c r="A33" s="3" t="s">
        <v>19</v>
      </c>
      <c r="B33" s="7">
        <f>IF(SUM(B27+B28)&gt;1,1-B28,B27)</f>
        <v>0.19772941377440126</v>
      </c>
      <c r="C33" s="7">
        <f t="shared" ref="C33:S33" si="9">IF(SUM(C27+C28)&gt;1,1-C28,C27)</f>
        <v>0.15258348795758023</v>
      </c>
      <c r="D33" s="7">
        <f t="shared" si="9"/>
        <v>0.14988804977034789</v>
      </c>
      <c r="E33" s="7">
        <f t="shared" si="9"/>
        <v>0.14757519261029248</v>
      </c>
      <c r="F33" s="7">
        <f t="shared" si="9"/>
        <v>0.17786203469402218</v>
      </c>
      <c r="G33" s="7">
        <f t="shared" si="9"/>
        <v>0.1635619820763029</v>
      </c>
      <c r="H33" s="7">
        <f t="shared" si="9"/>
        <v>0.16044353253001417</v>
      </c>
      <c r="I33" s="7">
        <f t="shared" si="9"/>
        <v>0.17080464425452613</v>
      </c>
      <c r="J33" s="7">
        <f t="shared" si="9"/>
        <v>0.16259068065606813</v>
      </c>
      <c r="K33" s="7">
        <f t="shared" si="9"/>
        <v>0.16147762005936669</v>
      </c>
      <c r="L33" s="7">
        <f t="shared" si="9"/>
        <v>0.13671706706152348</v>
      </c>
      <c r="M33" s="7">
        <f t="shared" si="9"/>
        <v>0.1164245637336251</v>
      </c>
      <c r="N33" s="7">
        <f t="shared" si="9"/>
        <v>0.13687140191813404</v>
      </c>
      <c r="O33" s="7">
        <f t="shared" si="9"/>
        <v>0.17397467267757988</v>
      </c>
      <c r="P33" s="7">
        <f t="shared" si="9"/>
        <v>0.14949800298025448</v>
      </c>
      <c r="Q33" s="7">
        <f t="shared" si="9"/>
        <v>0.15288762560837554</v>
      </c>
      <c r="R33" s="7">
        <f t="shared" si="9"/>
        <v>0.13905075024547517</v>
      </c>
      <c r="S33" s="7">
        <f t="shared" si="9"/>
        <v>0.15107229317054854</v>
      </c>
      <c r="T33" s="7"/>
      <c r="U33" s="7">
        <f>AVERAGE(B33:S33)</f>
        <v>0.1556118342099132</v>
      </c>
      <c r="V33" s="7">
        <f>STDEV(B33:S33)</f>
        <v>1.8305728318217303E-2</v>
      </c>
      <c r="W33" s="7"/>
      <c r="X33" s="7"/>
      <c r="Y33" s="7"/>
      <c r="Z33" s="7"/>
    </row>
    <row r="34" spans="1:26" x14ac:dyDescent="0.2">
      <c r="A34" s="3" t="s">
        <v>17</v>
      </c>
      <c r="B34" s="7">
        <f>B28</f>
        <v>0.74558486037828375</v>
      </c>
      <c r="C34" s="7">
        <f t="shared" ref="C34:S34" si="10">C28</f>
        <v>0.75347339472450248</v>
      </c>
      <c r="D34" s="7">
        <f t="shared" si="10"/>
        <v>0.75589472379381728</v>
      </c>
      <c r="E34" s="7">
        <f t="shared" si="10"/>
        <v>0.76956983132686896</v>
      </c>
      <c r="F34" s="7">
        <f t="shared" si="10"/>
        <v>0.72896628093025495</v>
      </c>
      <c r="G34" s="7">
        <f t="shared" si="10"/>
        <v>0.72636306674566364</v>
      </c>
      <c r="H34" s="7">
        <f t="shared" si="10"/>
        <v>0.75225059013254203</v>
      </c>
      <c r="I34" s="7">
        <f t="shared" si="10"/>
        <v>0.75252606751961815</v>
      </c>
      <c r="J34" s="7">
        <f t="shared" si="10"/>
        <v>0.75629188380477508</v>
      </c>
      <c r="K34" s="7">
        <f t="shared" si="10"/>
        <v>0.74405452578538334</v>
      </c>
      <c r="L34" s="7">
        <f t="shared" si="10"/>
        <v>0.76511140318984461</v>
      </c>
      <c r="M34" s="7">
        <f t="shared" si="10"/>
        <v>0.76106756157757116</v>
      </c>
      <c r="N34" s="7">
        <f t="shared" si="10"/>
        <v>0.74989991638894404</v>
      </c>
      <c r="O34" s="7">
        <f t="shared" si="10"/>
        <v>0.7347621254113319</v>
      </c>
      <c r="P34" s="7">
        <f t="shared" si="10"/>
        <v>0.72242354848505363</v>
      </c>
      <c r="Q34" s="7">
        <f t="shared" si="10"/>
        <v>0.73494290085987612</v>
      </c>
      <c r="R34" s="7">
        <f t="shared" si="10"/>
        <v>0.73526418058033149</v>
      </c>
      <c r="S34" s="7">
        <f t="shared" si="10"/>
        <v>0.76674822673076715</v>
      </c>
      <c r="T34" s="7"/>
      <c r="U34" s="7">
        <f>AVERAGE(B34:S34)</f>
        <v>0.74751083824252396</v>
      </c>
      <c r="V34" s="7">
        <f>STDEV(B34:S34)</f>
        <v>1.4334521397185636E-2</v>
      </c>
      <c r="W34" s="7"/>
      <c r="X34" s="7"/>
      <c r="Y34" s="7"/>
      <c r="Z34" s="7"/>
    </row>
    <row r="35" spans="1:26" x14ac:dyDescent="0.2">
      <c r="A35" s="3" t="s">
        <v>24</v>
      </c>
      <c r="B35" s="7">
        <f>1-B33-B34</f>
        <v>5.6685725847315016E-2</v>
      </c>
      <c r="C35" s="7">
        <f t="shared" ref="C35:S35" si="11">1-C33-C34</f>
        <v>9.3943117317917268E-2</v>
      </c>
      <c r="D35" s="7">
        <f t="shared" si="11"/>
        <v>9.4217226435834855E-2</v>
      </c>
      <c r="E35" s="7">
        <f t="shared" si="11"/>
        <v>8.2854976062838537E-2</v>
      </c>
      <c r="F35" s="7">
        <f t="shared" si="11"/>
        <v>9.3171684375722874E-2</v>
      </c>
      <c r="G35" s="7">
        <f t="shared" si="11"/>
        <v>0.11007495117803345</v>
      </c>
      <c r="H35" s="7">
        <f t="shared" si="11"/>
        <v>8.7305877337443771E-2</v>
      </c>
      <c r="I35" s="7">
        <f t="shared" si="11"/>
        <v>7.6669288225855725E-2</v>
      </c>
      <c r="J35" s="7">
        <f t="shared" si="11"/>
        <v>8.1117435539156735E-2</v>
      </c>
      <c r="K35" s="7">
        <f t="shared" si="11"/>
        <v>9.4467854155249942E-2</v>
      </c>
      <c r="L35" s="7">
        <f t="shared" si="11"/>
        <v>9.8171529748631969E-2</v>
      </c>
      <c r="M35" s="7">
        <f t="shared" si="11"/>
        <v>0.12250787468880375</v>
      </c>
      <c r="N35" s="7">
        <f t="shared" si="11"/>
        <v>0.11322868169292188</v>
      </c>
      <c r="O35" s="7">
        <f t="shared" si="11"/>
        <v>9.1263201911088165E-2</v>
      </c>
      <c r="P35" s="7">
        <f t="shared" si="11"/>
        <v>0.12807844853469186</v>
      </c>
      <c r="Q35" s="7">
        <f t="shared" si="11"/>
        <v>0.11216947353174833</v>
      </c>
      <c r="R35" s="7">
        <f t="shared" si="11"/>
        <v>0.12568506917419331</v>
      </c>
      <c r="S35" s="7">
        <f t="shared" si="11"/>
        <v>8.2179480098684254E-2</v>
      </c>
      <c r="T35" s="7"/>
      <c r="U35" s="7">
        <f>AVERAGE(B35:S35)</f>
        <v>9.6877327547562883E-2</v>
      </c>
      <c r="V35" s="7">
        <f>STDEV(B35:S35)</f>
        <v>1.8756176581647115E-2</v>
      </c>
      <c r="W35" s="7"/>
      <c r="X35" s="7"/>
      <c r="Y35" s="7"/>
      <c r="Z35" s="7"/>
    </row>
    <row r="36" spans="1:26" x14ac:dyDescent="0.2">
      <c r="A36" s="11" t="s">
        <v>22</v>
      </c>
      <c r="B36" s="10">
        <f>SUM(B33:B35)</f>
        <v>1</v>
      </c>
      <c r="C36" s="10">
        <f t="shared" ref="C36:S36" si="12">SUM(C33:C35)</f>
        <v>1</v>
      </c>
      <c r="D36" s="10">
        <f t="shared" si="12"/>
        <v>1</v>
      </c>
      <c r="E36" s="10">
        <f t="shared" si="12"/>
        <v>1</v>
      </c>
      <c r="F36" s="10">
        <f t="shared" si="12"/>
        <v>1</v>
      </c>
      <c r="G36" s="10">
        <f t="shared" si="12"/>
        <v>1</v>
      </c>
      <c r="H36" s="10">
        <f t="shared" si="12"/>
        <v>1</v>
      </c>
      <c r="I36" s="10">
        <f t="shared" si="12"/>
        <v>1</v>
      </c>
      <c r="J36" s="10">
        <f t="shared" si="12"/>
        <v>0.99999999999999989</v>
      </c>
      <c r="K36" s="10">
        <f t="shared" si="12"/>
        <v>1</v>
      </c>
      <c r="L36" s="10">
        <f t="shared" si="12"/>
        <v>1</v>
      </c>
      <c r="M36" s="10">
        <f t="shared" si="12"/>
        <v>1</v>
      </c>
      <c r="N36" s="10">
        <f t="shared" si="12"/>
        <v>1</v>
      </c>
      <c r="O36" s="10">
        <f t="shared" si="12"/>
        <v>1</v>
      </c>
      <c r="P36" s="10">
        <f t="shared" si="12"/>
        <v>1</v>
      </c>
      <c r="Q36" s="10">
        <f t="shared" si="12"/>
        <v>1</v>
      </c>
      <c r="R36" s="10">
        <f t="shared" si="12"/>
        <v>1</v>
      </c>
      <c r="S36" s="10">
        <f t="shared" si="12"/>
        <v>0.99999999999999989</v>
      </c>
      <c r="T36" s="10"/>
      <c r="U36" s="9">
        <f>SUM(U32:U35)</f>
        <v>1</v>
      </c>
      <c r="V36" s="6"/>
      <c r="W36" s="10"/>
      <c r="X36" s="10"/>
      <c r="Y36" s="10"/>
      <c r="Z36" s="10"/>
    </row>
    <row r="37" spans="1:26" x14ac:dyDescent="0.2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</row>
    <row r="38" spans="1:26" x14ac:dyDescent="0.2">
      <c r="A38" s="3" t="s">
        <v>26</v>
      </c>
      <c r="B38" s="13">
        <f>(B33/B27)*B13</f>
        <v>0.71469199999999999</v>
      </c>
      <c r="C38" s="13">
        <f t="shared" ref="C38:S38" si="13">(C33/C27)*C13</f>
        <v>0.55302099999999998</v>
      </c>
      <c r="D38" s="13">
        <f t="shared" si="13"/>
        <v>0.54333100000000001</v>
      </c>
      <c r="E38" s="13">
        <f t="shared" si="13"/>
        <v>0.54000800000000004</v>
      </c>
      <c r="F38" s="13">
        <f t="shared" si="13"/>
        <v>0.64983900000000006</v>
      </c>
      <c r="G38" s="13">
        <f t="shared" si="13"/>
        <v>0.59919800000000001</v>
      </c>
      <c r="H38" s="13">
        <f t="shared" si="13"/>
        <v>0.58511299999999999</v>
      </c>
      <c r="I38" s="13">
        <f t="shared" si="13"/>
        <v>0.62329199999999996</v>
      </c>
      <c r="J38" s="13">
        <f t="shared" si="13"/>
        <v>0.59312100000000001</v>
      </c>
      <c r="K38" s="13">
        <f t="shared" si="13"/>
        <v>0.601908</v>
      </c>
      <c r="L38" s="13">
        <f t="shared" si="13"/>
        <v>0.50285299999999999</v>
      </c>
      <c r="M38" s="13">
        <f t="shared" si="13"/>
        <v>0.42777500000000002</v>
      </c>
      <c r="N38" s="13">
        <f t="shared" si="13"/>
        <v>0.503668</v>
      </c>
      <c r="O38" s="13">
        <f t="shared" si="13"/>
        <v>0.63922500000000004</v>
      </c>
      <c r="P38" s="13">
        <f t="shared" si="13"/>
        <v>0.54703199999999996</v>
      </c>
      <c r="Q38" s="13">
        <f t="shared" si="13"/>
        <v>0.55901900000000004</v>
      </c>
      <c r="R38" s="13">
        <f t="shared" si="13"/>
        <v>0.50286600000000004</v>
      </c>
      <c r="S38" s="13">
        <f t="shared" si="13"/>
        <v>0.54543299999999995</v>
      </c>
      <c r="T38" s="13"/>
      <c r="U38" s="7">
        <f>AVERAGE(B38:S38)</f>
        <v>0.56841077777777771</v>
      </c>
      <c r="V38" s="7">
        <f>STDEV(B38:S38)</f>
        <v>6.6121374053866783E-2</v>
      </c>
      <c r="W38" s="13"/>
      <c r="X38" s="13"/>
      <c r="Y38" s="13"/>
      <c r="Z38" s="13"/>
    </row>
    <row r="40" spans="1:26" ht="17" x14ac:dyDescent="0.25">
      <c r="A40" s="12" t="s">
        <v>40</v>
      </c>
    </row>
    <row r="41" spans="1:26" ht="17" x14ac:dyDescent="0.25">
      <c r="A41" t="s">
        <v>37</v>
      </c>
    </row>
    <row r="44" spans="1:26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</sheetData>
  <mergeCells count="1">
    <mergeCell ref="B18:S18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8353A-3E14-490E-B0E4-45CECBABE888}">
  <dimension ref="A1:AW54"/>
  <sheetViews>
    <sheetView workbookViewId="0">
      <selection sqref="A1:A2"/>
    </sheetView>
  </sheetViews>
  <sheetFormatPr baseColWidth="10" defaultColWidth="9.1640625" defaultRowHeight="15" x14ac:dyDescent="0.2"/>
  <cols>
    <col min="1" max="1" width="32.33203125" customWidth="1"/>
  </cols>
  <sheetData>
    <row r="1" spans="1:49" x14ac:dyDescent="0.2">
      <c r="A1" t="s">
        <v>154</v>
      </c>
    </row>
    <row r="2" spans="1:49" x14ac:dyDescent="0.2">
      <c r="A2" t="s">
        <v>155</v>
      </c>
    </row>
    <row r="3" spans="1:49" x14ac:dyDescent="0.2">
      <c r="A3" s="2" t="s">
        <v>141</v>
      </c>
    </row>
    <row r="4" spans="1:49" x14ac:dyDescent="0.2">
      <c r="L4" s="4"/>
    </row>
    <row r="5" spans="1:49" x14ac:dyDescent="0.2">
      <c r="A5" s="3" t="s">
        <v>6</v>
      </c>
      <c r="B5" s="4"/>
      <c r="C5" s="4"/>
      <c r="D5" s="4"/>
      <c r="E5" s="4"/>
      <c r="F5" s="4"/>
      <c r="I5" s="4"/>
      <c r="AV5" s="3" t="s">
        <v>27</v>
      </c>
      <c r="AW5" s="3" t="s">
        <v>36</v>
      </c>
    </row>
    <row r="6" spans="1:49" ht="17" x14ac:dyDescent="0.25">
      <c r="A6" s="3" t="s">
        <v>42</v>
      </c>
      <c r="B6" s="7">
        <v>42.186999999999998</v>
      </c>
      <c r="C6" s="7">
        <v>41.877000000000002</v>
      </c>
      <c r="D6" s="7">
        <v>41.768999999999998</v>
      </c>
      <c r="E6" s="7">
        <v>41.615000000000002</v>
      </c>
      <c r="F6" s="7">
        <v>41.563000000000002</v>
      </c>
      <c r="G6" s="7">
        <v>42.106000000000002</v>
      </c>
      <c r="H6" s="7">
        <v>41.27</v>
      </c>
      <c r="I6" s="7">
        <v>40.761000000000003</v>
      </c>
      <c r="J6" s="7">
        <v>42.392000000000003</v>
      </c>
      <c r="K6" s="7">
        <v>42.57</v>
      </c>
      <c r="L6" s="7">
        <v>41.884</v>
      </c>
      <c r="M6" s="7">
        <v>42.012999999999998</v>
      </c>
      <c r="N6" s="7">
        <v>42.024000000000001</v>
      </c>
      <c r="O6" s="7">
        <v>42.033999999999999</v>
      </c>
      <c r="P6" s="7">
        <v>41.976999999999997</v>
      </c>
      <c r="Q6" s="7">
        <v>42.189</v>
      </c>
      <c r="R6" s="7">
        <v>41.917000000000002</v>
      </c>
      <c r="S6" s="7">
        <v>42.356000000000002</v>
      </c>
      <c r="T6" s="7">
        <v>42.134</v>
      </c>
      <c r="U6" s="7">
        <v>42.029000000000003</v>
      </c>
      <c r="V6" s="7">
        <v>42.19</v>
      </c>
      <c r="W6" s="7">
        <v>41.441000000000003</v>
      </c>
      <c r="X6" s="7">
        <v>42.252000000000002</v>
      </c>
      <c r="Y6" s="7">
        <v>42.2</v>
      </c>
      <c r="Z6" s="7">
        <v>41.634</v>
      </c>
      <c r="AA6" s="7">
        <v>42.188000000000002</v>
      </c>
      <c r="AB6" s="7">
        <v>42.454000000000001</v>
      </c>
      <c r="AC6" s="7">
        <v>42.335999999999999</v>
      </c>
      <c r="AD6" s="7">
        <v>42.054000000000002</v>
      </c>
      <c r="AE6" s="7">
        <v>42.420999999999999</v>
      </c>
      <c r="AF6" s="7">
        <v>41.856000000000002</v>
      </c>
      <c r="AG6" s="7">
        <v>42.228999999999999</v>
      </c>
      <c r="AH6" s="7">
        <v>41.893999999999998</v>
      </c>
      <c r="AI6" s="7">
        <v>40.944000000000003</v>
      </c>
      <c r="AJ6" s="7">
        <v>42.216000000000001</v>
      </c>
      <c r="AK6" s="7">
        <v>41.902999999999999</v>
      </c>
      <c r="AL6" s="7">
        <v>42.207999999999998</v>
      </c>
      <c r="AM6" s="7">
        <v>42.127000000000002</v>
      </c>
      <c r="AN6" s="7">
        <v>42.100999999999999</v>
      </c>
      <c r="AO6" s="7">
        <v>41.758000000000003</v>
      </c>
      <c r="AP6" s="7">
        <v>42.031999999999996</v>
      </c>
      <c r="AQ6" s="7">
        <v>41.805</v>
      </c>
      <c r="AR6" s="7">
        <v>41.692</v>
      </c>
      <c r="AS6" s="7">
        <v>42.179000000000002</v>
      </c>
      <c r="AT6" s="7">
        <v>42.387999999999998</v>
      </c>
      <c r="AV6" s="7">
        <f>AVERAGE(B6:AT6)</f>
        <v>41.981533333333338</v>
      </c>
      <c r="AW6" s="7">
        <f>STDEV(B6:AT6)</f>
        <v>0.36958149550292885</v>
      </c>
    </row>
    <row r="7" spans="1:49" ht="17" x14ac:dyDescent="0.25">
      <c r="A7" s="3" t="s">
        <v>43</v>
      </c>
      <c r="B7" s="7">
        <v>0.13</v>
      </c>
      <c r="C7" s="7">
        <v>8.8999999999999996E-2</v>
      </c>
      <c r="D7" s="7">
        <v>8.1000000000000003E-2</v>
      </c>
      <c r="E7" s="7">
        <v>0.28399999999999997</v>
      </c>
      <c r="F7" s="7">
        <v>0.58299999999999996</v>
      </c>
      <c r="G7" s="7">
        <v>0.19900000000000001</v>
      </c>
      <c r="H7" s="7">
        <v>0.36499999999999999</v>
      </c>
      <c r="I7" s="7">
        <v>0.219</v>
      </c>
      <c r="J7" s="7">
        <v>6.5000000000000002E-2</v>
      </c>
      <c r="K7" s="7">
        <v>3.6999999999999998E-2</v>
      </c>
      <c r="L7" s="7">
        <v>5.5E-2</v>
      </c>
      <c r="M7" s="7">
        <v>3.6999999999999998E-2</v>
      </c>
      <c r="N7" s="7">
        <v>5.8999999999999997E-2</v>
      </c>
      <c r="O7" s="7">
        <v>4.2000000000000003E-2</v>
      </c>
      <c r="P7" s="7">
        <v>5.7000000000000002E-2</v>
      </c>
      <c r="Q7" s="7">
        <v>0.09</v>
      </c>
      <c r="R7" s="7">
        <v>5.2999999999999999E-2</v>
      </c>
      <c r="S7" s="7">
        <v>5.5E-2</v>
      </c>
      <c r="T7" s="7">
        <v>4.2999999999999997E-2</v>
      </c>
      <c r="U7" s="7">
        <v>2.9000000000000001E-2</v>
      </c>
      <c r="V7" s="7">
        <v>3.7999999999999999E-2</v>
      </c>
      <c r="W7" s="7">
        <v>8.4000000000000005E-2</v>
      </c>
      <c r="X7" s="7">
        <v>5.7000000000000002E-2</v>
      </c>
      <c r="Y7" s="7">
        <v>4.5999999999999999E-2</v>
      </c>
      <c r="Z7" s="7">
        <v>7.1999999999999995E-2</v>
      </c>
      <c r="AA7" s="7">
        <v>5.0999999999999997E-2</v>
      </c>
      <c r="AB7" s="7">
        <v>6.0999999999999999E-2</v>
      </c>
      <c r="AC7" s="7">
        <v>3.5999999999999997E-2</v>
      </c>
      <c r="AD7" s="7">
        <v>5.1999999999999998E-2</v>
      </c>
      <c r="AE7" s="7">
        <v>0.05</v>
      </c>
      <c r="AF7" s="7">
        <v>0.224</v>
      </c>
      <c r="AG7" s="7">
        <v>4.8000000000000001E-2</v>
      </c>
      <c r="AH7" s="7">
        <v>5.2999999999999999E-2</v>
      </c>
      <c r="AI7" s="7">
        <v>0.96799999999999997</v>
      </c>
      <c r="AJ7" s="7">
        <v>0.153</v>
      </c>
      <c r="AK7" s="7">
        <v>5.7000000000000002E-2</v>
      </c>
      <c r="AL7" s="7">
        <v>5.0999999999999997E-2</v>
      </c>
      <c r="AM7" s="7">
        <v>6.0999999999999999E-2</v>
      </c>
      <c r="AN7" s="7">
        <v>0.06</v>
      </c>
      <c r="AO7" s="7">
        <v>5.5E-2</v>
      </c>
      <c r="AP7" s="7">
        <v>2.5999999999999999E-2</v>
      </c>
      <c r="AQ7" s="7">
        <v>5.3999999999999999E-2</v>
      </c>
      <c r="AR7" s="7">
        <v>0.03</v>
      </c>
      <c r="AS7" s="7">
        <v>0.04</v>
      </c>
      <c r="AT7" s="7">
        <v>4.8000000000000001E-2</v>
      </c>
      <c r="AV7" s="7">
        <f t="shared" ref="AV7:AV15" si="0">AVERAGE(B7:AT7)</f>
        <v>0.11215555555555555</v>
      </c>
      <c r="AW7" s="7">
        <f t="shared" ref="AW7:AW15" si="1">STDEV(B7:AT7)</f>
        <v>0.16610209833324521</v>
      </c>
    </row>
    <row r="8" spans="1:49" x14ac:dyDescent="0.2">
      <c r="A8" s="3" t="s">
        <v>0</v>
      </c>
      <c r="B8" s="7">
        <v>0.91500000000000004</v>
      </c>
      <c r="C8" s="7">
        <v>0.17199999999999999</v>
      </c>
      <c r="D8" s="7">
        <v>0.19500000000000001</v>
      </c>
      <c r="E8" s="7">
        <v>0.34699999999999998</v>
      </c>
      <c r="F8" s="7">
        <v>0.187</v>
      </c>
      <c r="G8" s="7">
        <v>0.16</v>
      </c>
      <c r="H8" s="7">
        <v>0.66400000000000003</v>
      </c>
      <c r="I8" s="7">
        <v>1.032</v>
      </c>
      <c r="J8" s="7">
        <v>1.107</v>
      </c>
      <c r="K8" s="7">
        <v>1.4410000000000001</v>
      </c>
      <c r="L8" s="7">
        <v>0.32</v>
      </c>
      <c r="M8" s="7">
        <v>0.24399999999999999</v>
      </c>
      <c r="N8" s="7">
        <v>0.29599999999999999</v>
      </c>
      <c r="O8" s="7">
        <v>0.30199999999999999</v>
      </c>
      <c r="P8" s="7">
        <v>0.28999999999999998</v>
      </c>
      <c r="Q8" s="7">
        <v>0.30299999999999999</v>
      </c>
      <c r="R8" s="7">
        <v>0.33900000000000002</v>
      </c>
      <c r="S8" s="7">
        <v>0.26400000000000001</v>
      </c>
      <c r="T8" s="7">
        <v>0.214</v>
      </c>
      <c r="U8" s="7">
        <v>0.245</v>
      </c>
      <c r="V8" s="7">
        <v>0.51600000000000001</v>
      </c>
      <c r="W8" s="7">
        <v>0.40799999999999997</v>
      </c>
      <c r="X8" s="7">
        <v>0.35199999999999998</v>
      </c>
      <c r="Y8" s="7">
        <v>0.375</v>
      </c>
      <c r="Z8" s="7">
        <v>0.39600000000000002</v>
      </c>
      <c r="AA8" s="7">
        <v>0.50900000000000001</v>
      </c>
      <c r="AB8" s="7">
        <v>0.21299999999999999</v>
      </c>
      <c r="AC8" s="7">
        <v>0.17699999999999999</v>
      </c>
      <c r="AD8" s="7">
        <v>0.249</v>
      </c>
      <c r="AE8" s="7">
        <v>0.39800000000000002</v>
      </c>
      <c r="AF8" s="7">
        <v>0.61499999999999999</v>
      </c>
      <c r="AG8" s="7">
        <v>0.28199999999999997</v>
      </c>
      <c r="AH8" s="7">
        <v>0.19500000000000001</v>
      </c>
      <c r="AI8" s="7">
        <v>0.70499999999999996</v>
      </c>
      <c r="AJ8" s="7">
        <v>0.32500000000000001</v>
      </c>
      <c r="AK8" s="7">
        <v>0.21299999999999999</v>
      </c>
      <c r="AL8" s="7">
        <v>0.24099999999999999</v>
      </c>
      <c r="AM8" s="7">
        <v>0.23799999999999999</v>
      </c>
      <c r="AN8" s="7">
        <v>0.215</v>
      </c>
      <c r="AO8" s="7">
        <v>0.41199999999999998</v>
      </c>
      <c r="AP8" s="7">
        <v>0.186</v>
      </c>
      <c r="AQ8" s="7">
        <v>0.20100000000000001</v>
      </c>
      <c r="AR8" s="7">
        <v>0.32200000000000001</v>
      </c>
      <c r="AS8" s="7">
        <v>0.157</v>
      </c>
      <c r="AT8" s="7">
        <v>0.17299999999999999</v>
      </c>
      <c r="AV8" s="7">
        <f t="shared" si="0"/>
        <v>0.38022222222222213</v>
      </c>
      <c r="AW8" s="7">
        <f t="shared" si="1"/>
        <v>0.27440670619363605</v>
      </c>
    </row>
    <row r="9" spans="1:49" x14ac:dyDescent="0.2">
      <c r="A9" s="3" t="s">
        <v>48</v>
      </c>
      <c r="B9" s="7">
        <v>2.9000000000000001E-2</v>
      </c>
      <c r="C9" s="7">
        <v>2.8000000000000001E-2</v>
      </c>
      <c r="D9" s="7">
        <v>2.5000000000000001E-2</v>
      </c>
      <c r="E9" s="7">
        <v>3.4000000000000002E-2</v>
      </c>
      <c r="F9" s="7">
        <v>1.9E-2</v>
      </c>
      <c r="G9" s="7">
        <v>0.03</v>
      </c>
      <c r="H9" s="7">
        <v>0</v>
      </c>
      <c r="I9" s="7">
        <v>2E-3</v>
      </c>
      <c r="J9" s="7">
        <v>8.9999999999999993E-3</v>
      </c>
      <c r="K9" s="7">
        <v>1.7000000000000001E-2</v>
      </c>
      <c r="L9" s="7">
        <v>1.7000000000000001E-2</v>
      </c>
      <c r="M9" s="7">
        <v>2.4E-2</v>
      </c>
      <c r="N9" s="7">
        <v>0.01</v>
      </c>
      <c r="O9" s="7">
        <v>4.0000000000000001E-3</v>
      </c>
      <c r="P9" s="7">
        <v>1.4E-2</v>
      </c>
      <c r="Q9" s="7">
        <v>8.9999999999999993E-3</v>
      </c>
      <c r="R9" s="7">
        <v>6.0000000000000001E-3</v>
      </c>
      <c r="S9" s="7">
        <v>0</v>
      </c>
      <c r="T9" s="7">
        <v>3.6999999999999998E-2</v>
      </c>
      <c r="U9" s="7">
        <v>3.9E-2</v>
      </c>
      <c r="V9" s="7">
        <v>1.9E-2</v>
      </c>
      <c r="W9" s="7">
        <v>2.5000000000000001E-2</v>
      </c>
      <c r="X9" s="7">
        <v>2.1999999999999999E-2</v>
      </c>
      <c r="Y9" s="7">
        <v>3.2000000000000001E-2</v>
      </c>
      <c r="Z9" s="7">
        <v>2E-3</v>
      </c>
      <c r="AA9" s="7">
        <v>2.8000000000000001E-2</v>
      </c>
      <c r="AB9" s="7">
        <v>7.0000000000000001E-3</v>
      </c>
      <c r="AC9" s="7">
        <v>8.0000000000000002E-3</v>
      </c>
      <c r="AD9" s="7">
        <v>1.9E-2</v>
      </c>
      <c r="AE9" s="7">
        <v>0.02</v>
      </c>
      <c r="AF9" s="7">
        <v>8.9999999999999993E-3</v>
      </c>
      <c r="AG9" s="7">
        <v>8.0000000000000002E-3</v>
      </c>
      <c r="AH9" s="7">
        <v>1.7999999999999999E-2</v>
      </c>
      <c r="AI9" s="7">
        <v>5.0000000000000001E-3</v>
      </c>
      <c r="AJ9" s="7">
        <v>5.0000000000000001E-3</v>
      </c>
      <c r="AK9" s="7">
        <v>1.2E-2</v>
      </c>
      <c r="AL9" s="7">
        <v>0</v>
      </c>
      <c r="AM9" s="7">
        <v>0</v>
      </c>
      <c r="AN9" s="7">
        <v>1.2E-2</v>
      </c>
      <c r="AO9" s="7">
        <v>7.0000000000000001E-3</v>
      </c>
      <c r="AP9" s="7">
        <v>1.6E-2</v>
      </c>
      <c r="AQ9" s="7">
        <v>2.8000000000000001E-2</v>
      </c>
      <c r="AR9" s="7">
        <v>0</v>
      </c>
      <c r="AS9" s="7">
        <v>1E-3</v>
      </c>
      <c r="AT9" s="7">
        <v>3.5000000000000003E-2</v>
      </c>
      <c r="AV9" s="7">
        <f t="shared" si="0"/>
        <v>1.5355555555555562E-2</v>
      </c>
      <c r="AW9" s="7">
        <f t="shared" si="1"/>
        <v>1.1572215069560427E-2</v>
      </c>
    </row>
    <row r="10" spans="1:49" x14ac:dyDescent="0.2">
      <c r="A10" s="3" t="s">
        <v>1</v>
      </c>
      <c r="B10" s="7">
        <v>3.3000000000000002E-2</v>
      </c>
      <c r="C10" s="7">
        <v>0</v>
      </c>
      <c r="D10" s="7">
        <v>1E-3</v>
      </c>
      <c r="E10" s="7">
        <v>7.4999999999999997E-2</v>
      </c>
      <c r="F10" s="7">
        <v>0.13100000000000001</v>
      </c>
      <c r="G10" s="7">
        <v>1.9E-2</v>
      </c>
      <c r="H10" s="7">
        <v>5.7000000000000002E-2</v>
      </c>
      <c r="I10" s="7">
        <v>1.9E-2</v>
      </c>
      <c r="J10" s="7">
        <v>3.4000000000000002E-2</v>
      </c>
      <c r="K10" s="7">
        <v>0</v>
      </c>
      <c r="L10" s="7">
        <v>0</v>
      </c>
      <c r="M10" s="7">
        <v>0</v>
      </c>
      <c r="N10" s="7">
        <v>1.0999999999999999E-2</v>
      </c>
      <c r="O10" s="7">
        <v>7.0000000000000001E-3</v>
      </c>
      <c r="P10" s="7">
        <v>0</v>
      </c>
      <c r="Q10" s="7">
        <v>7.0000000000000001E-3</v>
      </c>
      <c r="R10" s="7">
        <v>1E-3</v>
      </c>
      <c r="S10" s="7">
        <v>5.0000000000000001E-3</v>
      </c>
      <c r="T10" s="7">
        <v>0</v>
      </c>
      <c r="U10" s="7">
        <v>1E-3</v>
      </c>
      <c r="V10" s="7">
        <v>5.0000000000000001E-3</v>
      </c>
      <c r="W10" s="7">
        <v>0</v>
      </c>
      <c r="X10" s="7">
        <v>0</v>
      </c>
      <c r="Y10" s="7">
        <v>0</v>
      </c>
      <c r="Z10" s="7">
        <v>7.0000000000000001E-3</v>
      </c>
      <c r="AA10" s="7">
        <v>0</v>
      </c>
      <c r="AB10" s="7">
        <v>7.0000000000000001E-3</v>
      </c>
      <c r="AC10" s="7">
        <v>1.4999999999999999E-2</v>
      </c>
      <c r="AD10" s="7">
        <v>1E-3</v>
      </c>
      <c r="AE10" s="7">
        <v>4.0000000000000001E-3</v>
      </c>
      <c r="AF10" s="7">
        <v>8.1000000000000003E-2</v>
      </c>
      <c r="AG10" s="7">
        <v>5.0000000000000001E-3</v>
      </c>
      <c r="AH10" s="7">
        <v>1.4999999999999999E-2</v>
      </c>
      <c r="AI10" s="7">
        <v>0.42799999999999999</v>
      </c>
      <c r="AJ10" s="7">
        <v>2.5999999999999999E-2</v>
      </c>
      <c r="AK10" s="7">
        <v>0</v>
      </c>
      <c r="AL10" s="7">
        <v>0</v>
      </c>
      <c r="AM10" s="7">
        <v>5.0000000000000001E-3</v>
      </c>
      <c r="AN10" s="7">
        <v>1.7000000000000001E-2</v>
      </c>
      <c r="AO10" s="7">
        <v>1.2999999999999999E-2</v>
      </c>
      <c r="AP10" s="7">
        <v>0</v>
      </c>
      <c r="AQ10" s="7">
        <v>0</v>
      </c>
      <c r="AR10" s="7">
        <v>0</v>
      </c>
      <c r="AS10" s="7">
        <v>8.9999999999999993E-3</v>
      </c>
      <c r="AT10" s="7">
        <v>2.1000000000000001E-2</v>
      </c>
      <c r="AV10" s="7">
        <f t="shared" si="0"/>
        <v>2.3555555555555548E-2</v>
      </c>
      <c r="AW10" s="7">
        <f t="shared" si="1"/>
        <v>6.6797031628235068E-2</v>
      </c>
    </row>
    <row r="11" spans="1:49" x14ac:dyDescent="0.2">
      <c r="A11" s="3" t="s">
        <v>2</v>
      </c>
      <c r="B11" s="7">
        <v>53.737000000000002</v>
      </c>
      <c r="C11" s="7">
        <v>53.292000000000002</v>
      </c>
      <c r="D11" s="7">
        <v>53.191000000000003</v>
      </c>
      <c r="E11" s="7">
        <v>53.271000000000001</v>
      </c>
      <c r="F11" s="7">
        <v>53.292999999999999</v>
      </c>
      <c r="G11" s="7">
        <v>53.689</v>
      </c>
      <c r="H11" s="7">
        <v>54.091999999999999</v>
      </c>
      <c r="I11" s="7">
        <v>53.173000000000002</v>
      </c>
      <c r="J11" s="7">
        <v>54.247999999999998</v>
      </c>
      <c r="K11" s="7">
        <v>54.186999999999998</v>
      </c>
      <c r="L11" s="7">
        <v>53.029000000000003</v>
      </c>
      <c r="M11" s="7">
        <v>53.671999999999997</v>
      </c>
      <c r="N11" s="7">
        <v>53.613999999999997</v>
      </c>
      <c r="O11" s="7">
        <v>53.741999999999997</v>
      </c>
      <c r="P11" s="7">
        <v>53.762999999999998</v>
      </c>
      <c r="Q11" s="7">
        <v>53.582000000000001</v>
      </c>
      <c r="R11" s="7">
        <v>53.604999999999997</v>
      </c>
      <c r="S11" s="7">
        <v>53.780999999999999</v>
      </c>
      <c r="T11" s="7">
        <v>53.598999999999997</v>
      </c>
      <c r="U11" s="7">
        <v>53.404000000000003</v>
      </c>
      <c r="V11" s="7">
        <v>53.506999999999998</v>
      </c>
      <c r="W11" s="7">
        <v>53.295000000000002</v>
      </c>
      <c r="X11" s="7">
        <v>53.555999999999997</v>
      </c>
      <c r="Y11" s="7">
        <v>53.619</v>
      </c>
      <c r="Z11" s="7">
        <v>53.374000000000002</v>
      </c>
      <c r="AA11" s="7">
        <v>53.661999999999999</v>
      </c>
      <c r="AB11" s="7">
        <v>53.819000000000003</v>
      </c>
      <c r="AC11" s="7">
        <v>53.761000000000003</v>
      </c>
      <c r="AD11" s="7">
        <v>53.67</v>
      </c>
      <c r="AE11" s="7">
        <v>53.604999999999997</v>
      </c>
      <c r="AF11" s="7">
        <v>53.442999999999998</v>
      </c>
      <c r="AG11" s="7">
        <v>53.808</v>
      </c>
      <c r="AH11" s="7">
        <v>53.65</v>
      </c>
      <c r="AI11" s="7">
        <v>52.786000000000001</v>
      </c>
      <c r="AJ11" s="7">
        <v>53.875</v>
      </c>
      <c r="AK11" s="7">
        <v>53.761000000000003</v>
      </c>
      <c r="AL11" s="7">
        <v>53.731000000000002</v>
      </c>
      <c r="AM11" s="7">
        <v>53.786999999999999</v>
      </c>
      <c r="AN11" s="7">
        <v>53.698</v>
      </c>
      <c r="AO11" s="7">
        <v>53.396999999999998</v>
      </c>
      <c r="AP11" s="7">
        <v>53.604999999999997</v>
      </c>
      <c r="AQ11" s="7">
        <v>53.567</v>
      </c>
      <c r="AR11" s="7">
        <v>53.764000000000003</v>
      </c>
      <c r="AS11" s="7">
        <v>53.960999999999999</v>
      </c>
      <c r="AT11" s="7">
        <v>53.987000000000002</v>
      </c>
      <c r="AV11" s="7">
        <f t="shared" si="0"/>
        <v>53.6144888888889</v>
      </c>
      <c r="AW11" s="7">
        <f t="shared" si="1"/>
        <v>0.28618657472976461</v>
      </c>
    </row>
    <row r="12" spans="1:49" ht="17" x14ac:dyDescent="0.25">
      <c r="A12" s="3" t="s">
        <v>44</v>
      </c>
      <c r="B12" s="7">
        <v>0.29399999999999998</v>
      </c>
      <c r="C12" s="7">
        <v>0.3</v>
      </c>
      <c r="D12" s="7">
        <v>0.32500000000000001</v>
      </c>
      <c r="E12" s="7">
        <v>0.29899999999999999</v>
      </c>
      <c r="F12" s="7">
        <v>0.30199999999999999</v>
      </c>
      <c r="G12" s="7">
        <v>0.29499999999999998</v>
      </c>
      <c r="H12" s="7">
        <v>0.34300000000000003</v>
      </c>
      <c r="I12" s="7">
        <v>0.309</v>
      </c>
      <c r="J12" s="7">
        <v>0.31</v>
      </c>
      <c r="K12" s="7">
        <v>0.311</v>
      </c>
      <c r="L12" s="7">
        <v>0.35599999999999998</v>
      </c>
      <c r="M12" s="7">
        <v>0.308</v>
      </c>
      <c r="N12" s="7">
        <v>0.32500000000000001</v>
      </c>
      <c r="O12" s="7">
        <v>0.314</v>
      </c>
      <c r="P12" s="7">
        <v>0.29899999999999999</v>
      </c>
      <c r="Q12" s="7">
        <v>0.29799999999999999</v>
      </c>
      <c r="R12" s="7">
        <v>0.32300000000000001</v>
      </c>
      <c r="S12" s="7">
        <v>0.32900000000000001</v>
      </c>
      <c r="T12" s="7">
        <v>0.311</v>
      </c>
      <c r="U12" s="7">
        <v>0.33300000000000002</v>
      </c>
      <c r="V12" s="7">
        <v>0.32</v>
      </c>
      <c r="W12" s="7">
        <v>0.3</v>
      </c>
      <c r="X12" s="7">
        <v>0.29899999999999999</v>
      </c>
      <c r="Y12" s="7">
        <v>0.311</v>
      </c>
      <c r="Z12" s="7">
        <v>0.30499999999999999</v>
      </c>
      <c r="AA12" s="7">
        <v>0.28699999999999998</v>
      </c>
      <c r="AB12" s="7">
        <v>0.30099999999999999</v>
      </c>
      <c r="AC12" s="7">
        <v>0.29399999999999998</v>
      </c>
      <c r="AD12" s="7">
        <v>0.32100000000000001</v>
      </c>
      <c r="AE12" s="7">
        <v>0.32100000000000001</v>
      </c>
      <c r="AF12" s="7">
        <v>0.32700000000000001</v>
      </c>
      <c r="AG12" s="7">
        <v>0.317</v>
      </c>
      <c r="AH12" s="7">
        <v>0.34599999999999997</v>
      </c>
      <c r="AI12" s="7">
        <v>0.309</v>
      </c>
      <c r="AJ12" s="7">
        <v>0.316</v>
      </c>
      <c r="AK12" s="7">
        <v>0.29399999999999998</v>
      </c>
      <c r="AL12" s="7">
        <v>0.29799999999999999</v>
      </c>
      <c r="AM12" s="7">
        <v>0.32400000000000001</v>
      </c>
      <c r="AN12" s="7">
        <v>0.33600000000000002</v>
      </c>
      <c r="AO12" s="7">
        <v>0.33200000000000002</v>
      </c>
      <c r="AP12" s="7">
        <v>0.29099999999999998</v>
      </c>
      <c r="AQ12" s="7">
        <v>0.28299999999999997</v>
      </c>
      <c r="AR12" s="7">
        <v>0.27300000000000002</v>
      </c>
      <c r="AS12" s="7">
        <v>0.30199999999999999</v>
      </c>
      <c r="AT12" s="7">
        <v>0.317</v>
      </c>
      <c r="AV12" s="7">
        <f t="shared" si="0"/>
        <v>0.31128888888888895</v>
      </c>
      <c r="AW12" s="7">
        <f t="shared" si="1"/>
        <v>1.7285861566639089E-2</v>
      </c>
    </row>
    <row r="13" spans="1:49" x14ac:dyDescent="0.2">
      <c r="A13" s="3" t="s">
        <v>3</v>
      </c>
      <c r="B13" s="7">
        <v>0.58199999999999996</v>
      </c>
      <c r="C13" s="7">
        <v>0.45600000000000002</v>
      </c>
      <c r="D13" s="7">
        <v>0.441</v>
      </c>
      <c r="E13" s="7">
        <v>0.48399999999999999</v>
      </c>
      <c r="F13" s="7">
        <v>0.39600000000000002</v>
      </c>
      <c r="G13" s="7">
        <v>0.47499999999999998</v>
      </c>
      <c r="H13" s="7">
        <v>0.58399999999999996</v>
      </c>
      <c r="I13" s="7">
        <v>0.34799999999999998</v>
      </c>
      <c r="J13" s="7">
        <v>0.65600000000000003</v>
      </c>
      <c r="K13" s="7">
        <v>0.42299999999999999</v>
      </c>
      <c r="L13" s="7">
        <v>0.60199999999999998</v>
      </c>
      <c r="M13" s="7">
        <v>0.47899999999999998</v>
      </c>
      <c r="N13" s="7">
        <v>0.42699999999999999</v>
      </c>
      <c r="O13" s="7">
        <v>0.50600000000000001</v>
      </c>
      <c r="P13" s="7">
        <v>0.59</v>
      </c>
      <c r="Q13" s="7">
        <v>0.55500000000000005</v>
      </c>
      <c r="R13" s="7">
        <v>0.505</v>
      </c>
      <c r="S13" s="7">
        <v>0.59</v>
      </c>
      <c r="T13" s="7">
        <v>0.54600000000000004</v>
      </c>
      <c r="U13" s="7">
        <v>0.60199999999999998</v>
      </c>
      <c r="V13" s="7">
        <v>0.52200000000000002</v>
      </c>
      <c r="W13" s="7">
        <v>0.57799999999999996</v>
      </c>
      <c r="X13" s="7">
        <v>0.58399999999999996</v>
      </c>
      <c r="Y13" s="7">
        <v>0.23400000000000001</v>
      </c>
      <c r="Z13" s="7">
        <v>0.25</v>
      </c>
      <c r="AA13" s="7">
        <v>0.25</v>
      </c>
      <c r="AB13" s="7">
        <v>0.503</v>
      </c>
      <c r="AC13" s="7">
        <v>0.48399999999999999</v>
      </c>
      <c r="AD13" s="7">
        <v>0.44800000000000001</v>
      </c>
      <c r="AE13" s="7">
        <v>0.42599999999999999</v>
      </c>
      <c r="AF13" s="7">
        <v>0.28599999999999998</v>
      </c>
      <c r="AG13" s="7">
        <v>0.49</v>
      </c>
      <c r="AH13" s="7">
        <v>0.51600000000000001</v>
      </c>
      <c r="AI13" s="7">
        <v>0.40699999999999997</v>
      </c>
      <c r="AJ13" s="7">
        <v>0.69599999999999995</v>
      </c>
      <c r="AK13" s="7">
        <v>0.42599999999999999</v>
      </c>
      <c r="AL13" s="7">
        <v>0.38</v>
      </c>
      <c r="AM13" s="7">
        <v>0.4</v>
      </c>
      <c r="AN13" s="7">
        <v>0.34499999999999997</v>
      </c>
      <c r="AO13" s="7">
        <v>0.33600000000000002</v>
      </c>
      <c r="AP13" s="7">
        <v>0.36899999999999999</v>
      </c>
      <c r="AQ13" s="7">
        <v>0.34200000000000003</v>
      </c>
      <c r="AR13" s="7">
        <v>0.248</v>
      </c>
      <c r="AS13" s="7">
        <v>0.59799999999999998</v>
      </c>
      <c r="AT13" s="7">
        <v>0.61099999999999999</v>
      </c>
      <c r="AV13" s="7">
        <f t="shared" si="0"/>
        <v>0.46613333333333318</v>
      </c>
      <c r="AW13" s="7">
        <f t="shared" si="1"/>
        <v>0.11677709924934344</v>
      </c>
    </row>
    <row r="14" spans="1:49" x14ac:dyDescent="0.2">
      <c r="A14" s="3" t="s">
        <v>4</v>
      </c>
      <c r="B14" s="7">
        <v>3.3580000000000001</v>
      </c>
      <c r="C14" s="7">
        <v>4.0149999999999997</v>
      </c>
      <c r="D14" s="7">
        <v>4.0730000000000004</v>
      </c>
      <c r="E14" s="7">
        <v>4.4560000000000004</v>
      </c>
      <c r="F14" s="7">
        <v>4.0830000000000002</v>
      </c>
      <c r="G14" s="7">
        <v>3.5419999999999998</v>
      </c>
      <c r="H14" s="7">
        <v>2.851</v>
      </c>
      <c r="I14" s="7">
        <v>4.4589999999999996</v>
      </c>
      <c r="J14" s="7">
        <v>2.9849999999999999</v>
      </c>
      <c r="K14" s="7">
        <v>3.6349999999999998</v>
      </c>
      <c r="L14" s="7">
        <v>3.16</v>
      </c>
      <c r="M14" s="7">
        <v>3.59</v>
      </c>
      <c r="N14" s="7">
        <v>4.5</v>
      </c>
      <c r="O14" s="7">
        <v>3.6520000000000001</v>
      </c>
      <c r="P14" s="7">
        <v>3.71</v>
      </c>
      <c r="Q14" s="7">
        <v>3.4529999999999998</v>
      </c>
      <c r="R14" s="7">
        <v>4.1040000000000001</v>
      </c>
      <c r="S14" s="7">
        <v>3.976</v>
      </c>
      <c r="T14" s="7">
        <v>3.7410000000000001</v>
      </c>
      <c r="U14" s="7">
        <v>3.4049999999999998</v>
      </c>
      <c r="V14" s="7">
        <v>3.5910000000000002</v>
      </c>
      <c r="W14" s="7">
        <v>3.7189999999999999</v>
      </c>
      <c r="X14" s="7">
        <v>3.78</v>
      </c>
      <c r="Y14" s="7">
        <v>5.5309999999999997</v>
      </c>
      <c r="Z14" s="7">
        <v>5.8289999999999997</v>
      </c>
      <c r="AA14" s="7">
        <v>5.7770000000000001</v>
      </c>
      <c r="AB14" s="7">
        <v>3.3260000000000001</v>
      </c>
      <c r="AC14" s="7">
        <v>3.3290000000000002</v>
      </c>
      <c r="AD14" s="7">
        <v>3.4359999999999999</v>
      </c>
      <c r="AE14" s="7">
        <v>3.4249999999999998</v>
      </c>
      <c r="AF14" s="7">
        <v>3.6240000000000001</v>
      </c>
      <c r="AG14" s="7">
        <v>3.5880000000000001</v>
      </c>
      <c r="AH14" s="7">
        <v>3.6259999999999999</v>
      </c>
      <c r="AI14" s="7">
        <v>4.4509999999999996</v>
      </c>
      <c r="AJ14" s="7">
        <v>2.5249999999999999</v>
      </c>
      <c r="AK14" s="7">
        <v>5.1449999999999996</v>
      </c>
      <c r="AL14" s="7">
        <v>5.1680000000000001</v>
      </c>
      <c r="AM14" s="7">
        <v>5.0060000000000002</v>
      </c>
      <c r="AN14" s="7">
        <v>5.2220000000000004</v>
      </c>
      <c r="AO14" s="7">
        <v>5.0990000000000002</v>
      </c>
      <c r="AP14" s="7">
        <v>5.1280000000000001</v>
      </c>
      <c r="AQ14" s="7">
        <v>5.2320000000000002</v>
      </c>
      <c r="AR14" s="7">
        <v>5.8659999999999997</v>
      </c>
      <c r="AS14" s="7">
        <v>3.847</v>
      </c>
      <c r="AT14" s="7">
        <v>3.53</v>
      </c>
      <c r="AV14" s="7">
        <f t="shared" si="0"/>
        <v>4.0788444444444458</v>
      </c>
      <c r="AW14" s="7">
        <f t="shared" si="1"/>
        <v>0.84942742628504797</v>
      </c>
    </row>
    <row r="15" spans="1:49" x14ac:dyDescent="0.2">
      <c r="A15" s="3" t="s">
        <v>124</v>
      </c>
      <c r="B15" s="7">
        <v>1.2816785312851258E-2</v>
      </c>
      <c r="C15" s="7">
        <v>1.2816785312851258E-2</v>
      </c>
      <c r="D15" s="7">
        <v>7.2094417384788315E-3</v>
      </c>
      <c r="E15" s="7">
        <v>6.4083926564256289E-3</v>
      </c>
      <c r="F15" s="7">
        <v>7.2094417384788315E-3</v>
      </c>
      <c r="G15" s="7">
        <v>6.808917197452231E-3</v>
      </c>
      <c r="H15" s="7">
        <v>1.8424128887223681E-2</v>
      </c>
      <c r="I15" s="7">
        <v>0.11895578868490073</v>
      </c>
      <c r="J15" s="7">
        <v>1.2816785312851258E-2</v>
      </c>
      <c r="K15" s="7">
        <v>0.11695316597976771</v>
      </c>
      <c r="L15" s="7">
        <v>1.0814162607718248E-2</v>
      </c>
      <c r="M15" s="7">
        <v>1.0413638066691646E-2</v>
      </c>
      <c r="N15" s="7">
        <v>1.6421506182090675E-2</v>
      </c>
      <c r="O15" s="7">
        <v>1.0013113525665045E-2</v>
      </c>
      <c r="P15" s="7">
        <v>1.3617834394904462E-2</v>
      </c>
      <c r="Q15" s="7">
        <v>1.3617834394904462E-2</v>
      </c>
      <c r="R15" s="7">
        <v>2.6835144248782323E-2</v>
      </c>
      <c r="S15" s="7">
        <v>1.4018358935931063E-2</v>
      </c>
      <c r="T15" s="7">
        <v>1.1615211689771452E-2</v>
      </c>
      <c r="U15" s="7">
        <v>1.6020981641064073E-2</v>
      </c>
      <c r="V15" s="7">
        <v>6.808917197452231E-3</v>
      </c>
      <c r="W15" s="7">
        <v>1.1214687148744851E-2</v>
      </c>
      <c r="X15" s="7">
        <v>1.3617834394904462E-2</v>
      </c>
      <c r="Y15" s="7">
        <v>8.8115399025852394E-3</v>
      </c>
      <c r="Z15" s="7">
        <v>2.1628325215436495E-2</v>
      </c>
      <c r="AA15" s="7">
        <v>1.1615211689771452E-2</v>
      </c>
      <c r="AB15" s="7">
        <v>1.562045710003747E-2</v>
      </c>
      <c r="AC15" s="7">
        <v>5.2068190333458232E-3</v>
      </c>
      <c r="AD15" s="7">
        <v>5.6073435743724254E-3</v>
      </c>
      <c r="AE15" s="7">
        <v>1.1615211689771452E-2</v>
      </c>
      <c r="AF15" s="7">
        <v>1.562045710003747E-2</v>
      </c>
      <c r="AG15" s="7">
        <v>7.6099662795054337E-3</v>
      </c>
      <c r="AH15" s="7">
        <v>1.0013113525665045E-2</v>
      </c>
      <c r="AI15" s="7">
        <v>3.284301236418135E-2</v>
      </c>
      <c r="AJ15" s="7">
        <v>5.6073435743724254E-3</v>
      </c>
      <c r="AK15" s="7">
        <v>1.3617834394904462E-2</v>
      </c>
      <c r="AL15" s="7">
        <v>1.1214687148744851E-2</v>
      </c>
      <c r="AM15" s="7">
        <v>1.0013113525665045E-2</v>
      </c>
      <c r="AN15" s="7">
        <v>4.0052454102660184E-3</v>
      </c>
      <c r="AO15" s="7">
        <v>7.2094417384788315E-3</v>
      </c>
      <c r="AP15" s="7">
        <v>9.6125889846384437E-3</v>
      </c>
      <c r="AQ15" s="7">
        <v>1.3617834394904462E-2</v>
      </c>
      <c r="AR15" s="7">
        <v>9.6125889846384437E-3</v>
      </c>
      <c r="AS15" s="7">
        <v>2.5233046084675914E-2</v>
      </c>
      <c r="AT15" s="7">
        <v>1.5219932559010867E-2</v>
      </c>
      <c r="AV15" s="7">
        <f t="shared" si="0"/>
        <v>1.7035643811664794E-2</v>
      </c>
      <c r="AW15" s="7">
        <f t="shared" si="1"/>
        <v>2.2750005473979398E-2</v>
      </c>
    </row>
    <row r="16" spans="1:49" x14ac:dyDescent="0.2">
      <c r="A16" s="14" t="s">
        <v>125</v>
      </c>
      <c r="B16" s="7">
        <f>B13*0.5*16/19+B14*0.5*16/35.45+B15*16/32.07</f>
        <v>1.0092467543872166</v>
      </c>
      <c r="C16" s="7">
        <f t="shared" ref="C16:T16" si="2">C13*0.5*16/19+C14*0.5*16/35.45+C15*16/32.07</f>
        <v>1.1044592850085511</v>
      </c>
      <c r="D16" s="7">
        <f t="shared" si="2"/>
        <v>1.1084348009388303</v>
      </c>
      <c r="E16" s="7">
        <f t="shared" si="2"/>
        <v>1.212572007584819</v>
      </c>
      <c r="F16" s="7">
        <f t="shared" si="2"/>
        <v>1.0917441320946464</v>
      </c>
      <c r="G16" s="7">
        <f t="shared" si="2"/>
        <v>1.0027200177277884</v>
      </c>
      <c r="H16" s="7">
        <f t="shared" si="2"/>
        <v>0.89847174324500056</v>
      </c>
      <c r="I16" s="7">
        <f t="shared" si="2"/>
        <v>1.212136727553651</v>
      </c>
      <c r="J16" s="7">
        <f t="shared" si="2"/>
        <v>0.95622975490685125</v>
      </c>
      <c r="K16" s="7">
        <f t="shared" si="2"/>
        <v>1.0567645040231248</v>
      </c>
      <c r="L16" s="7">
        <f t="shared" si="2"/>
        <v>0.97198602963183689</v>
      </c>
      <c r="M16" s="7">
        <f t="shared" si="2"/>
        <v>1.0170348125999948</v>
      </c>
      <c r="N16" s="7">
        <f t="shared" si="2"/>
        <v>1.2034971145478202</v>
      </c>
      <c r="O16" s="7">
        <f t="shared" si="2"/>
        <v>1.0421949458762223</v>
      </c>
      <c r="P16" s="7">
        <f t="shared" si="2"/>
        <v>1.092450650851613</v>
      </c>
      <c r="Q16" s="7">
        <f t="shared" si="2"/>
        <v>1.0197166296208209</v>
      </c>
      <c r="R16" s="7">
        <f t="shared" si="2"/>
        <v>1.1521693705447418</v>
      </c>
      <c r="S16" s="7">
        <f t="shared" si="2"/>
        <v>1.1526786847493151</v>
      </c>
      <c r="T16" s="7">
        <f t="shared" si="2"/>
        <v>1.079920977985477</v>
      </c>
      <c r="U16" s="7">
        <f t="shared" ref="U16" si="3">U13*0.5*16/19+U14*0.5*16/35.45+U15*16/32.07</f>
        <v>1.0298728962540078</v>
      </c>
      <c r="V16" s="7">
        <f t="shared" ref="V16" si="4">V13*0.5*16/19+V14*0.5*16/35.45+V15*16/32.07</f>
        <v>1.0335673193386565</v>
      </c>
      <c r="W16" s="7">
        <f t="shared" ref="W16" si="5">W13*0.5*16/19+W14*0.5*16/35.45+W15*16/32.07</f>
        <v>1.0882300979739008</v>
      </c>
      <c r="X16" s="7">
        <f t="shared" ref="X16" si="6">X13*0.5*16/19+X14*0.5*16/35.45+X15*16/32.07</f>
        <v>1.1057212321002212</v>
      </c>
      <c r="Y16" s="7">
        <f t="shared" ref="Y16" si="7">Y13*0.5*16/19+Y14*0.5*16/35.45+Y15*16/32.07</f>
        <v>1.3511030051214281</v>
      </c>
      <c r="Z16" s="7">
        <f t="shared" ref="Z16" si="8">Z13*0.5*16/19+Z14*0.5*16/35.45+Z15*16/32.07</f>
        <v>1.4314838995130983</v>
      </c>
      <c r="AA16" s="7">
        <f t="shared" ref="AA16" si="9">AA13*0.5*16/19+AA14*0.5*16/35.45+AA15*16/32.07</f>
        <v>1.4147534328886022</v>
      </c>
      <c r="AB16" s="7">
        <f t="shared" ref="AB16" si="10">AB13*0.5*16/19+AB14*0.5*16/35.45+AB15*16/32.07</f>
        <v>0.9701609339174373</v>
      </c>
      <c r="AC16" s="7">
        <f t="shared" ref="AC16" si="11">AC13*0.5*16/19+AC14*0.5*16/35.45+AC15*16/32.07</f>
        <v>0.95764248981272848</v>
      </c>
      <c r="AD16" s="7">
        <f t="shared" ref="AD16" si="12">AD13*0.5*16/19+AD14*0.5*16/35.45+AD15*16/32.07</f>
        <v>0.96683110570137398</v>
      </c>
      <c r="AE16" s="7">
        <f t="shared" ref="AE16" si="13">AE13*0.5*16/19+AE14*0.5*16/35.45+AE15*16/32.07</f>
        <v>0.95808295556694845</v>
      </c>
      <c r="AF16" s="7">
        <f t="shared" ref="AF16" si="14">AF13*0.5*16/19+AF14*0.5*16/35.45+AF15*16/32.07</f>
        <v>0.94604216025549681</v>
      </c>
      <c r="AG16" s="7">
        <f t="shared" ref="AG16" si="15">AG13*0.5*16/19+AG14*0.5*16/35.45+AG15*16/32.07</f>
        <v>1.0198162755610516</v>
      </c>
      <c r="AH16" s="7">
        <f t="shared" ref="AH16" si="16">AH13*0.5*16/19+AH14*0.5*16/35.45+AH15*16/32.07</f>
        <v>1.0405380532921527</v>
      </c>
      <c r="AI16" s="7">
        <f t="shared" ref="AI16" si="17">AI13*0.5*16/19+AI14*0.5*16/35.45+AI15*16/32.07</f>
        <v>1.1922110652622204</v>
      </c>
      <c r="AJ16" s="7">
        <f t="shared" ref="AJ16" si="18">AJ13*0.5*16/19+AJ14*0.5*16/35.45+AJ15*16/32.07</f>
        <v>0.86566682688020247</v>
      </c>
      <c r="AK16" s="7">
        <f t="shared" ref="AK16" si="19">AK13*0.5*16/19+AK14*0.5*16/35.45+AK15*16/32.07</f>
        <v>1.3472344085533425</v>
      </c>
      <c r="AL16" s="7">
        <f t="shared" ref="AL16" si="20">AL13*0.5*16/19+AL14*0.5*16/35.45+AL15*16/32.07</f>
        <v>1.3318574456095624</v>
      </c>
      <c r="AM16" s="7">
        <f t="shared" ref="AM16" si="21">AM13*0.5*16/19+AM14*0.5*16/35.45+AM15*16/32.07</f>
        <v>1.3031204896368933</v>
      </c>
      <c r="AN16" s="7">
        <f t="shared" ref="AN16" si="22">AN13*0.5*16/19+AN14*0.5*16/35.45+AN15*16/32.07</f>
        <v>1.3257099284655507</v>
      </c>
      <c r="AO16" s="7">
        <f t="shared" ref="AO16" si="23">AO13*0.5*16/19+AO14*0.5*16/35.45+AO15*16/32.07</f>
        <v>1.2957616512097827</v>
      </c>
      <c r="AP16" s="7">
        <f t="shared" ref="AP16" si="24">AP13*0.5*16/19+AP14*0.5*16/35.45+AP15*16/32.07</f>
        <v>1.3173997677427545</v>
      </c>
      <c r="AQ16" s="7">
        <f t="shared" ref="AQ16" si="25">AQ13*0.5*16/19+AQ14*0.5*16/35.45+AQ15*16/32.07</f>
        <v>1.3314992738194702</v>
      </c>
      <c r="AR16" s="7">
        <f t="shared" ref="AR16" si="26">AR13*0.5*16/19+AR14*0.5*16/35.45+AR15*16/32.07</f>
        <v>1.4329968280946213</v>
      </c>
      <c r="AS16" s="7">
        <f t="shared" ref="AS16" si="27">AS13*0.5*16/19+AS14*0.5*16/35.45+AS15*16/32.07</f>
        <v>1.1325307855440903</v>
      </c>
      <c r="AT16" s="7">
        <f t="shared" ref="AT16" si="28">AT13*0.5*16/19+AT14*0.5*16/35.45+AT15*16/32.07</f>
        <v>1.0614714643430965</v>
      </c>
      <c r="AV16" s="7">
        <f>AV13*0.5*16/19+AV14*0.5*16/35.45+AV15*16/32.07</f>
        <v>1.1252385496963784</v>
      </c>
      <c r="AW16" s="7"/>
    </row>
    <row r="17" spans="1:49" x14ac:dyDescent="0.2">
      <c r="A17" s="3" t="s">
        <v>5</v>
      </c>
      <c r="B17" s="7">
        <f>SUM(B6:B15)-B16</f>
        <v>100.26857003092563</v>
      </c>
      <c r="C17" s="7">
        <f t="shared" ref="C17:AT17" si="29">SUM(C6:C15)-C16</f>
        <v>99.137357500304304</v>
      </c>
      <c r="D17" s="7">
        <f t="shared" si="29"/>
        <v>98.999774640799657</v>
      </c>
      <c r="E17" s="7">
        <f t="shared" si="29"/>
        <v>99.658836385071609</v>
      </c>
      <c r="F17" s="7">
        <f t="shared" si="29"/>
        <v>99.472465309643837</v>
      </c>
      <c r="G17" s="7">
        <f t="shared" si="29"/>
        <v>99.519088899469665</v>
      </c>
      <c r="H17" s="7">
        <f t="shared" si="29"/>
        <v>99.345952385642235</v>
      </c>
      <c r="I17" s="7">
        <f t="shared" si="29"/>
        <v>99.228819061131247</v>
      </c>
      <c r="J17" s="7">
        <f t="shared" si="29"/>
        <v>100.86258703040599</v>
      </c>
      <c r="K17" s="7">
        <f t="shared" si="29"/>
        <v>101.68118866195667</v>
      </c>
      <c r="L17" s="7">
        <f t="shared" si="29"/>
        <v>98.461828132975882</v>
      </c>
      <c r="M17" s="7">
        <f t="shared" si="29"/>
        <v>99.360378825466711</v>
      </c>
      <c r="N17" s="7">
        <f t="shared" si="29"/>
        <v>100.07892439163427</v>
      </c>
      <c r="O17" s="7">
        <f t="shared" si="29"/>
        <v>99.570818167649435</v>
      </c>
      <c r="P17" s="7">
        <f t="shared" si="29"/>
        <v>99.621167183543292</v>
      </c>
      <c r="Q17" s="7">
        <f t="shared" si="29"/>
        <v>99.479901204774109</v>
      </c>
      <c r="R17" s="7">
        <f t="shared" si="29"/>
        <v>99.727665773704018</v>
      </c>
      <c r="S17" s="7">
        <f t="shared" si="29"/>
        <v>100.21733967418662</v>
      </c>
      <c r="T17" s="7">
        <f t="shared" si="29"/>
        <v>99.556694233704292</v>
      </c>
      <c r="U17" s="7">
        <f t="shared" si="29"/>
        <v>99.073148085387075</v>
      </c>
      <c r="V17" s="7">
        <f t="shared" si="29"/>
        <v>99.681241597858772</v>
      </c>
      <c r="W17" s="7">
        <f t="shared" si="29"/>
        <v>98.772984589174854</v>
      </c>
      <c r="X17" s="7">
        <f t="shared" si="29"/>
        <v>99.8098966022947</v>
      </c>
      <c r="Y17" s="7">
        <f t="shared" si="29"/>
        <v>101.00570853478115</v>
      </c>
      <c r="Z17" s="7">
        <f t="shared" si="29"/>
        <v>100.45914442570235</v>
      </c>
      <c r="AA17" s="7">
        <f t="shared" si="29"/>
        <v>101.34886177880118</v>
      </c>
      <c r="AB17" s="7">
        <f t="shared" si="29"/>
        <v>99.736459523182603</v>
      </c>
      <c r="AC17" s="7">
        <f t="shared" si="29"/>
        <v>99.487564329220604</v>
      </c>
      <c r="AD17" s="7">
        <f t="shared" si="29"/>
        <v>99.288776237872995</v>
      </c>
      <c r="AE17" s="7">
        <f t="shared" si="29"/>
        <v>99.723532256122809</v>
      </c>
      <c r="AF17" s="7">
        <f t="shared" si="29"/>
        <v>99.534578296844543</v>
      </c>
      <c r="AG17" s="7">
        <f t="shared" si="29"/>
        <v>99.762793690718425</v>
      </c>
      <c r="AH17" s="7">
        <f t="shared" si="29"/>
        <v>99.282475060233509</v>
      </c>
      <c r="AI17" s="7">
        <f t="shared" si="29"/>
        <v>99.843631947101969</v>
      </c>
      <c r="AJ17" s="7">
        <f t="shared" si="29"/>
        <v>99.276940516694182</v>
      </c>
      <c r="AK17" s="7">
        <f t="shared" si="29"/>
        <v>100.47738342584155</v>
      </c>
      <c r="AL17" s="7">
        <f t="shared" si="29"/>
        <v>100.75635724153919</v>
      </c>
      <c r="AM17" s="7">
        <f t="shared" si="29"/>
        <v>100.65489262388877</v>
      </c>
      <c r="AN17" s="7">
        <f t="shared" si="29"/>
        <v>100.68429531694471</v>
      </c>
      <c r="AO17" s="7">
        <f t="shared" si="29"/>
        <v>100.12044779052869</v>
      </c>
      <c r="AP17" s="7">
        <f t="shared" si="29"/>
        <v>100.34521282124187</v>
      </c>
      <c r="AQ17" s="7">
        <f t="shared" si="29"/>
        <v>100.19411856057543</v>
      </c>
      <c r="AR17" s="7">
        <f t="shared" si="29"/>
        <v>100.77161576089003</v>
      </c>
      <c r="AS17" s="7">
        <f t="shared" si="29"/>
        <v>99.986702260540582</v>
      </c>
      <c r="AT17" s="7">
        <f t="shared" si="29"/>
        <v>100.06374846821591</v>
      </c>
      <c r="AV17" s="7">
        <f>SUM(AV6:AV15)-AV16</f>
        <v>99.875374871893072</v>
      </c>
      <c r="AW17" s="7"/>
    </row>
    <row r="18" spans="1:49" x14ac:dyDescent="0.2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V18" s="6"/>
      <c r="AW18" s="6"/>
    </row>
    <row r="19" spans="1:49" x14ac:dyDescent="0.2">
      <c r="A19" s="3" t="s">
        <v>18</v>
      </c>
      <c r="B19" s="24" t="s">
        <v>28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V19" s="6"/>
      <c r="AW19" s="6"/>
    </row>
    <row r="20" spans="1:49" x14ac:dyDescent="0.2">
      <c r="A20" s="3" t="s">
        <v>7</v>
      </c>
      <c r="B20" s="7">
        <v>3.0115153497225262</v>
      </c>
      <c r="C20" s="7">
        <v>3.0277918018624645</v>
      </c>
      <c r="D20" s="7">
        <v>3.0264007625968596</v>
      </c>
      <c r="E20" s="7">
        <v>3.0073040573840917</v>
      </c>
      <c r="F20" s="7">
        <v>2.9943179580287</v>
      </c>
      <c r="G20" s="7">
        <v>3.0207156321005466</v>
      </c>
      <c r="H20" s="7">
        <v>2.9709403788282982</v>
      </c>
      <c r="I20" s="7">
        <v>2.9775229249234134</v>
      </c>
      <c r="J20" s="7">
        <v>3.0056314408490383</v>
      </c>
      <c r="K20" s="7">
        <v>3.0083402612381835</v>
      </c>
      <c r="L20" s="7">
        <v>3.0317408966320833</v>
      </c>
      <c r="M20" s="7">
        <v>3.0240802725114992</v>
      </c>
      <c r="N20" s="7">
        <v>3.0234399541735653</v>
      </c>
      <c r="O20" s="7">
        <v>3.0219484536606753</v>
      </c>
      <c r="P20" s="7">
        <v>3.0197930279706235</v>
      </c>
      <c r="Q20" s="7">
        <v>3.0281096917261188</v>
      </c>
      <c r="R20" s="7">
        <v>3.0205137346031474</v>
      </c>
      <c r="S20" s="7">
        <v>3.0301592360709346</v>
      </c>
      <c r="T20" s="7">
        <v>3.0291076781092823</v>
      </c>
      <c r="U20" s="7">
        <v>3.0299720291529368</v>
      </c>
      <c r="V20" s="7">
        <v>3.0277151746802469</v>
      </c>
      <c r="W20" s="7">
        <v>3.011385599884663</v>
      </c>
      <c r="X20" s="7">
        <v>3.0309455682124868</v>
      </c>
      <c r="Y20" s="7">
        <v>3.0277330183235738</v>
      </c>
      <c r="Z20" s="7">
        <v>3.0159895261194674</v>
      </c>
      <c r="AA20" s="7">
        <v>3.0244919434772957</v>
      </c>
      <c r="AB20" s="7">
        <v>3.0330847419819933</v>
      </c>
      <c r="AC20" s="7">
        <v>3.032557028773545</v>
      </c>
      <c r="AD20" s="7">
        <v>3.024384561440725</v>
      </c>
      <c r="AE20" s="7">
        <v>3.0336043393738183</v>
      </c>
      <c r="AF20" s="7">
        <v>3.008012157739409</v>
      </c>
      <c r="AG20" s="7">
        <v>3.0260583831425922</v>
      </c>
      <c r="AH20" s="7">
        <v>3.0202457390966027</v>
      </c>
      <c r="AI20" s="7">
        <v>2.9539989998583955</v>
      </c>
      <c r="AJ20" s="7">
        <v>3.0186269423691217</v>
      </c>
      <c r="AK20" s="7">
        <v>3.0191838289369559</v>
      </c>
      <c r="AL20" s="7">
        <v>3.0284062462120303</v>
      </c>
      <c r="AM20" s="7">
        <v>3.0238511458697763</v>
      </c>
      <c r="AN20" s="7">
        <v>3.0246916114950824</v>
      </c>
      <c r="AO20" s="7">
        <v>3.0186527398824929</v>
      </c>
      <c r="AP20" s="7">
        <v>3.0280290400517216</v>
      </c>
      <c r="AQ20" s="7">
        <v>3.0209344378898413</v>
      </c>
      <c r="AR20" s="7">
        <v>3.0129399747263421</v>
      </c>
      <c r="AS20" s="7">
        <v>3.0240509290497521</v>
      </c>
      <c r="AT20" s="7">
        <v>3.0275324512705466</v>
      </c>
      <c r="AV20" s="7">
        <f t="shared" ref="AV20" si="30">AVERAGE(B20:AT20)</f>
        <v>3.0183655927111896</v>
      </c>
      <c r="AW20" s="7">
        <f t="shared" ref="AW20" si="31">STDEV(B20:AT20)</f>
        <v>1.6285579659512044E-2</v>
      </c>
    </row>
    <row r="21" spans="1:49" x14ac:dyDescent="0.2">
      <c r="A21" s="3" t="s">
        <v>8</v>
      </c>
      <c r="B21" s="7">
        <v>1.0960298740136962E-2</v>
      </c>
      <c r="C21" s="7">
        <v>7.5999905912230896E-3</v>
      </c>
      <c r="D21" s="7">
        <v>6.9315439291450379E-3</v>
      </c>
      <c r="E21" s="7">
        <v>2.4239205604474817E-2</v>
      </c>
      <c r="F21" s="7">
        <v>4.9605768674417419E-2</v>
      </c>
      <c r="G21" s="7">
        <v>1.6861318597645013E-2</v>
      </c>
      <c r="H21" s="7">
        <v>3.1033083732041528E-2</v>
      </c>
      <c r="I21" s="7">
        <v>1.8894134381304405E-2</v>
      </c>
      <c r="J21" s="7">
        <v>5.442993008053754E-3</v>
      </c>
      <c r="K21" s="7">
        <v>3.0881446245723154E-3</v>
      </c>
      <c r="L21" s="7">
        <v>4.7019631588131926E-3</v>
      </c>
      <c r="M21" s="7">
        <v>3.145458403285676E-3</v>
      </c>
      <c r="N21" s="7">
        <v>5.013356321613374E-3</v>
      </c>
      <c r="O21" s="7">
        <v>3.5662207604377962E-3</v>
      </c>
      <c r="P21" s="7">
        <v>4.8429862682765846E-3</v>
      </c>
      <c r="Q21" s="7">
        <v>7.6293490086211295E-3</v>
      </c>
      <c r="R21" s="7">
        <v>4.5106496192735745E-3</v>
      </c>
      <c r="S21" s="7">
        <v>4.647140495114617E-3</v>
      </c>
      <c r="T21" s="7">
        <v>3.6510945328509965E-3</v>
      </c>
      <c r="U21" s="7">
        <v>2.4692221355169467E-3</v>
      </c>
      <c r="V21" s="7">
        <v>3.2207846664025334E-3</v>
      </c>
      <c r="W21" s="7">
        <v>7.2092158674066384E-3</v>
      </c>
      <c r="X21" s="7">
        <v>4.8292348145215231E-3</v>
      </c>
      <c r="Y21" s="7">
        <v>3.8979436714909874E-3</v>
      </c>
      <c r="Z21" s="7">
        <v>6.1600861906074026E-3</v>
      </c>
      <c r="AA21" s="7">
        <v>4.3182349885690103E-3</v>
      </c>
      <c r="AB21" s="7">
        <v>5.1471682539342423E-3</v>
      </c>
      <c r="AC21" s="7">
        <v>3.0456097646622254E-3</v>
      </c>
      <c r="AD21" s="7">
        <v>4.4167787731709558E-3</v>
      </c>
      <c r="AE21" s="7">
        <v>4.222995711703416E-3</v>
      </c>
      <c r="AF21" s="7">
        <v>1.9012642603924906E-2</v>
      </c>
      <c r="AG21" s="7">
        <v>4.0623781172425171E-3</v>
      </c>
      <c r="AH21" s="7">
        <v>4.5127255590633204E-3</v>
      </c>
      <c r="AI21" s="7">
        <v>8.2483680989568098E-2</v>
      </c>
      <c r="AJ21" s="7">
        <v>1.2921007983827702E-2</v>
      </c>
      <c r="AK21" s="7">
        <v>4.850560174407337E-3</v>
      </c>
      <c r="AL21" s="7">
        <v>4.3217748386806063E-3</v>
      </c>
      <c r="AM21" s="7">
        <v>5.1713307090365222E-3</v>
      </c>
      <c r="AN21" s="7">
        <v>5.0911107192043448E-3</v>
      </c>
      <c r="AO21" s="7">
        <v>4.6957909688703555E-3</v>
      </c>
      <c r="AP21" s="7">
        <v>2.212207852922208E-3</v>
      </c>
      <c r="AQ21" s="7">
        <v>4.608710552191992E-3</v>
      </c>
      <c r="AR21" s="7">
        <v>2.5605402460246169E-3</v>
      </c>
      <c r="AS21" s="7">
        <v>3.3870796882773295E-3</v>
      </c>
      <c r="AT21" s="7">
        <v>4.0491113488617817E-3</v>
      </c>
      <c r="AV21" s="7">
        <f t="shared" ref="AV21:AV26" si="32">AVERAGE(B21:AT21)</f>
        <v>9.5387250586975777E-3</v>
      </c>
      <c r="AW21" s="7">
        <f t="shared" ref="AW21:AW26" si="33">STDEV(B21:AT21)</f>
        <v>1.4152635032297699E-2</v>
      </c>
    </row>
    <row r="22" spans="1:49" x14ac:dyDescent="0.2">
      <c r="A22" s="3" t="s">
        <v>11</v>
      </c>
      <c r="B22" s="7">
        <v>6.4517208011859076E-2</v>
      </c>
      <c r="C22" s="7">
        <v>1.2283635657272004E-2</v>
      </c>
      <c r="D22" s="7">
        <v>1.3955808580453699E-2</v>
      </c>
      <c r="E22" s="7">
        <v>2.476879899811783E-2</v>
      </c>
      <c r="F22" s="7">
        <v>1.3307015631091408E-2</v>
      </c>
      <c r="G22" s="7">
        <v>1.1337932636403886E-2</v>
      </c>
      <c r="H22" s="7">
        <v>4.7214520089164512E-2</v>
      </c>
      <c r="I22" s="7">
        <v>7.4462568713466626E-2</v>
      </c>
      <c r="J22" s="7">
        <v>7.7526017020142987E-2</v>
      </c>
      <c r="K22" s="7">
        <v>0.10058548617310209</v>
      </c>
      <c r="L22" s="7">
        <v>2.2879258350904569E-2</v>
      </c>
      <c r="M22" s="7">
        <v>1.7347922771027653E-2</v>
      </c>
      <c r="N22" s="7">
        <v>2.1035057519611548E-2</v>
      </c>
      <c r="O22" s="7">
        <v>2.1445753408026499E-2</v>
      </c>
      <c r="P22" s="7">
        <v>2.0606859566009744E-2</v>
      </c>
      <c r="Q22" s="7">
        <v>2.148142230328574E-2</v>
      </c>
      <c r="R22" s="7">
        <v>2.4128946094696384E-2</v>
      </c>
      <c r="S22" s="7">
        <v>1.8655310052705629E-2</v>
      </c>
      <c r="T22" s="7">
        <v>1.5196508838668904E-2</v>
      </c>
      <c r="U22" s="7">
        <v>1.7446313795592958E-2</v>
      </c>
      <c r="V22" s="7">
        <v>3.6576591038248611E-2</v>
      </c>
      <c r="W22" s="7">
        <v>2.9284939994162054E-2</v>
      </c>
      <c r="X22" s="7">
        <v>2.4941442196002545E-2</v>
      </c>
      <c r="Y22" s="7">
        <v>2.6575682492953334E-2</v>
      </c>
      <c r="Z22" s="7">
        <v>2.8335110446274098E-2</v>
      </c>
      <c r="AA22" s="7">
        <v>3.6043695306322801E-2</v>
      </c>
      <c r="AB22" s="7">
        <v>1.5031196938226849E-2</v>
      </c>
      <c r="AC22" s="7">
        <v>1.2523348126600133E-2</v>
      </c>
      <c r="AD22" s="7">
        <v>1.7687932895316325E-2</v>
      </c>
      <c r="AE22" s="7">
        <v>2.8113126040882619E-2</v>
      </c>
      <c r="AF22" s="7">
        <v>4.3656107829615043E-2</v>
      </c>
      <c r="AG22" s="7">
        <v>1.9960142919380364E-2</v>
      </c>
      <c r="AH22" s="7">
        <v>1.3885870031801688E-2</v>
      </c>
      <c r="AI22" s="7">
        <v>5.0240878543705014E-2</v>
      </c>
      <c r="AJ22" s="7">
        <v>2.2954284313103937E-2</v>
      </c>
      <c r="AK22" s="7">
        <v>1.515905316081729E-2</v>
      </c>
      <c r="AL22" s="7">
        <v>1.707986504115943E-2</v>
      </c>
      <c r="AM22" s="7">
        <v>1.6874265016787959E-2</v>
      </c>
      <c r="AN22" s="7">
        <v>1.5257212078439497E-2</v>
      </c>
      <c r="AO22" s="7">
        <v>2.9418377346644126E-2</v>
      </c>
      <c r="AP22" s="7">
        <v>1.3235518440163675E-2</v>
      </c>
      <c r="AQ22" s="7">
        <v>1.434686997946457E-2</v>
      </c>
      <c r="AR22" s="7">
        <v>2.2984848995372488E-2</v>
      </c>
      <c r="AS22" s="7">
        <v>1.1118354244804387E-2</v>
      </c>
      <c r="AT22" s="7">
        <v>1.220506276527693E-2</v>
      </c>
      <c r="AV22" s="7">
        <f t="shared" si="32"/>
        <v>2.6970491564291762E-2</v>
      </c>
      <c r="AW22" s="7">
        <f t="shared" si="33"/>
        <v>1.9318067150255632E-2</v>
      </c>
    </row>
    <row r="23" spans="1:49" x14ac:dyDescent="0.2">
      <c r="A23" s="3" t="s">
        <v>12</v>
      </c>
      <c r="B23" s="7">
        <v>2.071037950548684E-3</v>
      </c>
      <c r="C23" s="7">
        <v>2.0253127614639804E-3</v>
      </c>
      <c r="D23" s="7">
        <v>1.8121577037033792E-3</v>
      </c>
      <c r="E23" s="7">
        <v>2.4580458492138935E-3</v>
      </c>
      <c r="F23" s="7">
        <v>1.369393461129646E-3</v>
      </c>
      <c r="G23" s="7">
        <v>2.1531323828031237E-3</v>
      </c>
      <c r="H23" s="7">
        <v>0</v>
      </c>
      <c r="I23" s="7">
        <v>1.4615844053339586E-4</v>
      </c>
      <c r="J23" s="7">
        <v>6.3837805484278168E-4</v>
      </c>
      <c r="K23" s="7">
        <v>1.2018654433283392E-3</v>
      </c>
      <c r="L23" s="7">
        <v>1.2310522145788866E-3</v>
      </c>
      <c r="M23" s="7">
        <v>1.7282417158323636E-3</v>
      </c>
      <c r="N23" s="7">
        <v>7.19759790717741E-4</v>
      </c>
      <c r="O23" s="7">
        <v>2.876934303901448E-4</v>
      </c>
      <c r="P23" s="7">
        <v>1.0075751260146604E-3</v>
      </c>
      <c r="Q23" s="7">
        <v>6.4624694379481775E-4</v>
      </c>
      <c r="R23" s="7">
        <v>4.3253922095549648E-4</v>
      </c>
      <c r="S23" s="7">
        <v>0</v>
      </c>
      <c r="T23" s="7">
        <v>2.6611378130629907E-3</v>
      </c>
      <c r="U23" s="7">
        <v>2.8127931164778977E-3</v>
      </c>
      <c r="V23" s="7">
        <v>1.3640890231472246E-3</v>
      </c>
      <c r="W23" s="7">
        <v>1.8174387035341105E-3</v>
      </c>
      <c r="X23" s="7">
        <v>1.5788365359659421E-3</v>
      </c>
      <c r="Y23" s="7">
        <v>2.296882217378002E-3</v>
      </c>
      <c r="Z23" s="7">
        <v>1.4494235315979032E-4</v>
      </c>
      <c r="AA23" s="7">
        <v>2.0081916043292961E-3</v>
      </c>
      <c r="AB23" s="7">
        <v>5.0031968429852067E-4</v>
      </c>
      <c r="AC23" s="7">
        <v>5.7328788258795586E-4</v>
      </c>
      <c r="AD23" s="7">
        <v>1.3669949939051995E-3</v>
      </c>
      <c r="AE23" s="7">
        <v>1.4308419076191614E-3</v>
      </c>
      <c r="AF23" s="7">
        <v>6.4706512839249385E-4</v>
      </c>
      <c r="AG23" s="7">
        <v>5.7350883625858205E-4</v>
      </c>
      <c r="AH23" s="7">
        <v>1.2982148664547953E-3</v>
      </c>
      <c r="AI23" s="7">
        <v>3.6088904651870478E-4</v>
      </c>
      <c r="AJ23" s="7">
        <v>3.5767286068324642E-4</v>
      </c>
      <c r="AK23" s="7">
        <v>8.6498645521088818E-4</v>
      </c>
      <c r="AL23" s="7">
        <v>0</v>
      </c>
      <c r="AM23" s="7">
        <v>0</v>
      </c>
      <c r="AN23" s="7">
        <v>8.6248898538762101E-4</v>
      </c>
      <c r="AO23" s="7">
        <v>5.0623844868542887E-4</v>
      </c>
      <c r="AP23" s="7">
        <v>1.1531441077581963E-3</v>
      </c>
      <c r="AQ23" s="7">
        <v>2.0242060787608912E-3</v>
      </c>
      <c r="AR23" s="7">
        <v>0</v>
      </c>
      <c r="AS23" s="7">
        <v>7.1725972113259351E-5</v>
      </c>
      <c r="AT23" s="7">
        <v>2.5009070262894282E-3</v>
      </c>
      <c r="AV23" s="7">
        <f t="shared" si="32"/>
        <v>1.1045643141740212E-3</v>
      </c>
      <c r="AW23" s="7">
        <f t="shared" si="33"/>
        <v>8.3288458876183918E-4</v>
      </c>
    </row>
    <row r="24" spans="1:49" x14ac:dyDescent="0.2">
      <c r="A24" s="3" t="s">
        <v>13</v>
      </c>
      <c r="B24" s="7">
        <v>4.1474617088199895E-3</v>
      </c>
      <c r="C24" s="7">
        <v>0</v>
      </c>
      <c r="D24" s="7">
        <v>1.2756583230038969E-4</v>
      </c>
      <c r="E24" s="7">
        <v>9.5422482676481655E-3</v>
      </c>
      <c r="F24" s="7">
        <v>1.6615917624413896E-2</v>
      </c>
      <c r="G24" s="7">
        <v>2.3998354531423287E-3</v>
      </c>
      <c r="H24" s="7">
        <v>7.224309280006485E-3</v>
      </c>
      <c r="I24" s="7">
        <v>2.4435762299347919E-3</v>
      </c>
      <c r="J24" s="7">
        <v>4.2441697212122599E-3</v>
      </c>
      <c r="K24" s="7">
        <v>0</v>
      </c>
      <c r="L24" s="7">
        <v>0</v>
      </c>
      <c r="M24" s="7">
        <v>0</v>
      </c>
      <c r="N24" s="7">
        <v>1.3933449642487769E-3</v>
      </c>
      <c r="O24" s="7">
        <v>8.8602582276815984E-4</v>
      </c>
      <c r="P24" s="7">
        <v>0</v>
      </c>
      <c r="Q24" s="7">
        <v>8.8457043289404493E-4</v>
      </c>
      <c r="R24" s="7">
        <v>1.268681565144419E-4</v>
      </c>
      <c r="S24" s="7">
        <v>6.2977080433783037E-4</v>
      </c>
      <c r="T24" s="7">
        <v>0</v>
      </c>
      <c r="U24" s="7">
        <v>1.2692628518910627E-4</v>
      </c>
      <c r="V24" s="7">
        <v>6.317387307711559E-4</v>
      </c>
      <c r="W24" s="7">
        <v>0</v>
      </c>
      <c r="X24" s="7">
        <v>0</v>
      </c>
      <c r="Y24" s="7">
        <v>0</v>
      </c>
      <c r="Z24" s="7">
        <v>8.9277441989690722E-4</v>
      </c>
      <c r="AA24" s="7">
        <v>0</v>
      </c>
      <c r="AB24" s="7">
        <v>8.8049313828174281E-4</v>
      </c>
      <c r="AC24" s="7">
        <v>1.8917006817844324E-3</v>
      </c>
      <c r="AD24" s="7">
        <v>1.2661690956617118E-4</v>
      </c>
      <c r="AE24" s="7">
        <v>5.0361659601341258E-4</v>
      </c>
      <c r="AF24" s="7">
        <v>1.024870260167382E-2</v>
      </c>
      <c r="AG24" s="7">
        <v>6.3080992378106875E-4</v>
      </c>
      <c r="AH24" s="7">
        <v>1.9038981771748776E-3</v>
      </c>
      <c r="AI24" s="7">
        <v>5.436580855815331E-2</v>
      </c>
      <c r="AJ24" s="7">
        <v>3.273163637601622E-3</v>
      </c>
      <c r="AK24" s="7">
        <v>0</v>
      </c>
      <c r="AL24" s="7">
        <v>0</v>
      </c>
      <c r="AM24" s="7">
        <v>6.3187603919217183E-4</v>
      </c>
      <c r="AN24" s="7">
        <v>2.1503027921065143E-3</v>
      </c>
      <c r="AO24" s="7">
        <v>1.6545459196465823E-3</v>
      </c>
      <c r="AP24" s="7">
        <v>0</v>
      </c>
      <c r="AQ24" s="7">
        <v>0</v>
      </c>
      <c r="AR24" s="7">
        <v>0</v>
      </c>
      <c r="AS24" s="7">
        <v>1.1360497185668955E-3</v>
      </c>
      <c r="AT24" s="7">
        <v>2.6407493591412354E-3</v>
      </c>
      <c r="AV24" s="7">
        <f t="shared" si="32"/>
        <v>2.9856763952618359E-3</v>
      </c>
      <c r="AW24" s="7">
        <f t="shared" si="33"/>
        <v>8.4830693105274815E-3</v>
      </c>
    </row>
    <row r="25" spans="1:49" x14ac:dyDescent="0.2">
      <c r="A25" s="3" t="s">
        <v>14</v>
      </c>
      <c r="B25" s="7">
        <v>4.8545240351051087</v>
      </c>
      <c r="C25" s="7">
        <v>4.8761748060797032</v>
      </c>
      <c r="D25" s="7">
        <v>4.8772758065839348</v>
      </c>
      <c r="E25" s="7">
        <v>4.8717510893841753</v>
      </c>
      <c r="F25" s="7">
        <v>4.8587885175869987</v>
      </c>
      <c r="G25" s="7">
        <v>4.8743641631315269</v>
      </c>
      <c r="H25" s="7">
        <v>4.9278707352943183</v>
      </c>
      <c r="I25" s="7">
        <v>4.9155061954951087</v>
      </c>
      <c r="J25" s="7">
        <v>4.8674595401286851</v>
      </c>
      <c r="K25" s="7">
        <v>4.846020126967006</v>
      </c>
      <c r="L25" s="7">
        <v>4.8576270578763046</v>
      </c>
      <c r="M25" s="7">
        <v>4.8890468631572812</v>
      </c>
      <c r="N25" s="7">
        <v>4.8814514063877246</v>
      </c>
      <c r="O25" s="7">
        <v>4.8895282214593738</v>
      </c>
      <c r="P25" s="7">
        <v>4.8945872615711776</v>
      </c>
      <c r="Q25" s="7">
        <v>4.8669635312387935</v>
      </c>
      <c r="R25" s="7">
        <v>4.8883548347459502</v>
      </c>
      <c r="S25" s="7">
        <v>4.869071873211209</v>
      </c>
      <c r="T25" s="7">
        <v>4.8764694553481736</v>
      </c>
      <c r="U25" s="7">
        <v>4.8722565706700314</v>
      </c>
      <c r="V25" s="7">
        <v>4.8594027404342901</v>
      </c>
      <c r="W25" s="7">
        <v>4.9010531179044854</v>
      </c>
      <c r="X25" s="7">
        <v>4.861897504994829</v>
      </c>
      <c r="Y25" s="7">
        <v>4.8684491289832339</v>
      </c>
      <c r="Z25" s="7">
        <v>4.8930341030371167</v>
      </c>
      <c r="AA25" s="7">
        <v>4.8685221457901564</v>
      </c>
      <c r="AB25" s="7">
        <v>4.8659579657434593</v>
      </c>
      <c r="AC25" s="7">
        <v>4.8734138462269057</v>
      </c>
      <c r="AD25" s="7">
        <v>4.8845897933834772</v>
      </c>
      <c r="AE25" s="7">
        <v>4.8512106773227615</v>
      </c>
      <c r="AF25" s="7">
        <v>4.8604837365764837</v>
      </c>
      <c r="AG25" s="7">
        <v>4.8795543062407329</v>
      </c>
      <c r="AH25" s="7">
        <v>4.8947101411685354</v>
      </c>
      <c r="AI25" s="7">
        <v>4.8195404440959653</v>
      </c>
      <c r="AJ25" s="7">
        <v>4.8751327521356789</v>
      </c>
      <c r="AK25" s="7">
        <v>4.902059501175339</v>
      </c>
      <c r="AL25" s="7">
        <v>4.8787782953539782</v>
      </c>
      <c r="AM25" s="7">
        <v>4.8858935196946609</v>
      </c>
      <c r="AN25" s="7">
        <v>4.8821779082548984</v>
      </c>
      <c r="AO25" s="7">
        <v>4.8849162642390906</v>
      </c>
      <c r="AP25" s="7">
        <v>4.8871096260354214</v>
      </c>
      <c r="AQ25" s="7">
        <v>4.8986588672232587</v>
      </c>
      <c r="AR25" s="7">
        <v>4.9169537487856081</v>
      </c>
      <c r="AS25" s="7">
        <v>4.8959797352814283</v>
      </c>
      <c r="AT25" s="7">
        <v>4.879798356200685</v>
      </c>
      <c r="AV25" s="7">
        <f t="shared" si="32"/>
        <v>4.8783193403934444</v>
      </c>
      <c r="AW25" s="7">
        <f t="shared" si="33"/>
        <v>1.9567022067741659E-2</v>
      </c>
    </row>
    <row r="26" spans="1:49" x14ac:dyDescent="0.2">
      <c r="A26" s="3" t="s">
        <v>15</v>
      </c>
      <c r="B26" s="7">
        <v>4.8062570874147996E-2</v>
      </c>
      <c r="C26" s="7">
        <v>4.9673519325907467E-2</v>
      </c>
      <c r="D26" s="7">
        <v>5.3927333898332701E-2</v>
      </c>
      <c r="E26" s="7">
        <v>4.9482525663332416E-2</v>
      </c>
      <c r="F26" s="7">
        <v>4.9825446551563658E-2</v>
      </c>
      <c r="G26" s="7">
        <v>4.8466437898930632E-2</v>
      </c>
      <c r="H26" s="7">
        <v>5.6546641603365019E-2</v>
      </c>
      <c r="I26" s="7">
        <v>5.1691840099623791E-2</v>
      </c>
      <c r="J26" s="7">
        <v>5.0334613872824743E-2</v>
      </c>
      <c r="K26" s="7">
        <v>5.0331158143918434E-2</v>
      </c>
      <c r="L26" s="7">
        <v>5.9012927320753424E-2</v>
      </c>
      <c r="M26" s="7">
        <v>5.0770748541079845E-2</v>
      </c>
      <c r="N26" s="7">
        <v>5.3547666521112869E-2</v>
      </c>
      <c r="O26" s="7">
        <v>5.1697460413757168E-2</v>
      </c>
      <c r="P26" s="7">
        <v>4.9259522547375929E-2</v>
      </c>
      <c r="Q26" s="7">
        <v>4.8982603497385181E-2</v>
      </c>
      <c r="R26" s="7">
        <v>5.3302352070938384E-2</v>
      </c>
      <c r="S26" s="7">
        <v>5.3901349528365686E-2</v>
      </c>
      <c r="T26" s="7">
        <v>5.1203027322372641E-2</v>
      </c>
      <c r="U26" s="7">
        <v>5.4977757958663019E-2</v>
      </c>
      <c r="V26" s="7">
        <v>5.2590669480240694E-2</v>
      </c>
      <c r="W26" s="7">
        <v>4.9924143902694978E-2</v>
      </c>
      <c r="X26" s="7">
        <v>4.9119652225887753E-2</v>
      </c>
      <c r="Y26" s="7">
        <v>5.1099746309038588E-2</v>
      </c>
      <c r="Z26" s="7">
        <v>5.0598164127338419E-2</v>
      </c>
      <c r="AA26" s="7">
        <v>4.7119277257630932E-2</v>
      </c>
      <c r="AB26" s="7">
        <v>4.9247666065759706E-2</v>
      </c>
      <c r="AC26" s="7">
        <v>4.8228051237867609E-2</v>
      </c>
      <c r="AD26" s="7">
        <v>5.2867401339159979E-2</v>
      </c>
      <c r="AE26" s="7">
        <v>5.2569796549544315E-2</v>
      </c>
      <c r="AF26" s="7">
        <v>5.381741661492765E-2</v>
      </c>
      <c r="AG26" s="7">
        <v>5.202103597776004E-2</v>
      </c>
      <c r="AH26" s="7">
        <v>5.7124153792802161E-2</v>
      </c>
      <c r="AI26" s="7">
        <v>5.1054236261061037E-2</v>
      </c>
      <c r="AJ26" s="7">
        <v>5.1745510324948452E-2</v>
      </c>
      <c r="AK26" s="7">
        <v>4.8511533034855753E-2</v>
      </c>
      <c r="AL26" s="7">
        <v>4.8965348794856443E-2</v>
      </c>
      <c r="AM26" s="7">
        <v>5.3259626313694804E-2</v>
      </c>
      <c r="AN26" s="7">
        <v>5.5281675426109698E-2</v>
      </c>
      <c r="AO26" s="7">
        <v>5.4962284803923463E-2</v>
      </c>
      <c r="AP26" s="7">
        <v>4.8009391163017577E-2</v>
      </c>
      <c r="AQ26" s="7">
        <v>4.6833081779059163E-2</v>
      </c>
      <c r="AR26" s="7">
        <v>4.5180769822230897E-2</v>
      </c>
      <c r="AS26" s="7">
        <v>4.9585305564305085E-2</v>
      </c>
      <c r="AT26" s="7">
        <v>5.1851147549030689E-2</v>
      </c>
      <c r="AV26" s="7">
        <f t="shared" si="32"/>
        <v>5.1256990874922158E-2</v>
      </c>
      <c r="AW26" s="7">
        <f t="shared" si="33"/>
        <v>2.8790408774757139E-3</v>
      </c>
    </row>
    <row r="27" spans="1:49" s="22" customFormat="1" x14ac:dyDescent="0.2">
      <c r="A27" s="8" t="s">
        <v>20</v>
      </c>
      <c r="B27" s="9">
        <f t="shared" ref="B27:T27" si="34">SUM(B20:B26)</f>
        <v>7.9957979621131479</v>
      </c>
      <c r="C27" s="9">
        <f t="shared" si="34"/>
        <v>7.9755490662780346</v>
      </c>
      <c r="D27" s="9">
        <f t="shared" si="34"/>
        <v>7.9804309791247299</v>
      </c>
      <c r="E27" s="9">
        <f t="shared" si="34"/>
        <v>7.9895459711510544</v>
      </c>
      <c r="F27" s="9">
        <f t="shared" si="34"/>
        <v>7.983830017558315</v>
      </c>
      <c r="G27" s="9">
        <f t="shared" si="34"/>
        <v>7.9762984522009983</v>
      </c>
      <c r="H27" s="9">
        <f t="shared" si="34"/>
        <v>8.0408296688271932</v>
      </c>
      <c r="I27" s="9">
        <f t="shared" si="34"/>
        <v>8.0406673982833858</v>
      </c>
      <c r="J27" s="9">
        <f t="shared" si="34"/>
        <v>8.0112771526547988</v>
      </c>
      <c r="K27" s="9">
        <f t="shared" si="34"/>
        <v>8.0095670425901115</v>
      </c>
      <c r="L27" s="9">
        <f t="shared" si="34"/>
        <v>7.9771931555534383</v>
      </c>
      <c r="M27" s="9">
        <f t="shared" si="34"/>
        <v>7.9861195071000051</v>
      </c>
      <c r="N27" s="9">
        <f t="shared" si="34"/>
        <v>7.986600545678594</v>
      </c>
      <c r="O27" s="9">
        <f t="shared" si="34"/>
        <v>7.9893598289554282</v>
      </c>
      <c r="P27" s="9">
        <f t="shared" si="34"/>
        <v>7.9900972330494779</v>
      </c>
      <c r="Q27" s="9">
        <f t="shared" si="34"/>
        <v>7.9746974151508931</v>
      </c>
      <c r="R27" s="9">
        <f t="shared" si="34"/>
        <v>7.991369924511476</v>
      </c>
      <c r="S27" s="9">
        <f t="shared" si="34"/>
        <v>7.977064680162667</v>
      </c>
      <c r="T27" s="9">
        <f t="shared" si="34"/>
        <v>7.9782889019644117</v>
      </c>
      <c r="U27" s="9">
        <f t="shared" ref="U27:AT27" si="35">SUM(U20:U26)</f>
        <v>7.9800616131144091</v>
      </c>
      <c r="V27" s="9">
        <f t="shared" si="35"/>
        <v>7.9815017880533468</v>
      </c>
      <c r="W27" s="9">
        <f t="shared" si="35"/>
        <v>8.000674456256947</v>
      </c>
      <c r="X27" s="9">
        <f t="shared" si="35"/>
        <v>7.9733122389796938</v>
      </c>
      <c r="Y27" s="9">
        <f t="shared" si="35"/>
        <v>7.9800524019976686</v>
      </c>
      <c r="Z27" s="9">
        <f t="shared" si="35"/>
        <v>7.9951547066938602</v>
      </c>
      <c r="AA27" s="9">
        <f t="shared" si="35"/>
        <v>7.982503488424304</v>
      </c>
      <c r="AB27" s="9">
        <f t="shared" si="35"/>
        <v>7.9698495518059538</v>
      </c>
      <c r="AC27" s="9">
        <f t="shared" si="35"/>
        <v>7.9722328726939526</v>
      </c>
      <c r="AD27" s="9">
        <f t="shared" si="35"/>
        <v>7.9854400797353211</v>
      </c>
      <c r="AE27" s="9">
        <f t="shared" si="35"/>
        <v>7.9716553935023429</v>
      </c>
      <c r="AF27" s="9">
        <f t="shared" si="35"/>
        <v>7.995877829094427</v>
      </c>
      <c r="AG27" s="9">
        <f t="shared" si="35"/>
        <v>7.9828605651577478</v>
      </c>
      <c r="AH27" s="9">
        <f t="shared" si="35"/>
        <v>7.993680742692435</v>
      </c>
      <c r="AI27" s="9">
        <f t="shared" si="35"/>
        <v>8.012044937353366</v>
      </c>
      <c r="AJ27" s="9">
        <f t="shared" si="35"/>
        <v>7.985011333624966</v>
      </c>
      <c r="AK27" s="9">
        <f t="shared" si="35"/>
        <v>7.9906294629375862</v>
      </c>
      <c r="AL27" s="9">
        <f t="shared" si="35"/>
        <v>7.9775515302407047</v>
      </c>
      <c r="AM27" s="9">
        <f t="shared" si="35"/>
        <v>7.9856817636431483</v>
      </c>
      <c r="AN27" s="9">
        <f t="shared" si="35"/>
        <v>7.9855123097512282</v>
      </c>
      <c r="AO27" s="9">
        <f t="shared" si="35"/>
        <v>7.9948062416093535</v>
      </c>
      <c r="AP27" s="9">
        <f t="shared" si="35"/>
        <v>7.9797489276510047</v>
      </c>
      <c r="AQ27" s="9">
        <f t="shared" si="35"/>
        <v>7.9874061735025768</v>
      </c>
      <c r="AR27" s="9">
        <f t="shared" si="35"/>
        <v>8.0006198825755774</v>
      </c>
      <c r="AS27" s="9">
        <f t="shared" si="35"/>
        <v>7.9853291795192476</v>
      </c>
      <c r="AT27" s="9">
        <f t="shared" si="35"/>
        <v>7.9805777855198317</v>
      </c>
      <c r="AV27" s="9">
        <f>SUM(AV20:AV26)</f>
        <v>7.9885413813119808</v>
      </c>
      <c r="AW27" s="23"/>
    </row>
    <row r="28" spans="1:49" x14ac:dyDescent="0.2">
      <c r="A28" s="3" t="s">
        <v>16</v>
      </c>
      <c r="B28" s="7">
        <v>0.1551853167828304</v>
      </c>
      <c r="C28" s="7">
        <v>0.1231505891127898</v>
      </c>
      <c r="D28" s="7">
        <v>0.11935267403750843</v>
      </c>
      <c r="E28" s="7">
        <v>0.13064536518719047</v>
      </c>
      <c r="F28" s="7">
        <v>0.10656324034483293</v>
      </c>
      <c r="G28" s="7">
        <v>0.12728600936337797</v>
      </c>
      <c r="H28" s="7">
        <v>0.15703393696491583</v>
      </c>
      <c r="I28" s="7">
        <v>9.4953446327915969E-2</v>
      </c>
      <c r="J28" s="7">
        <v>0.17373081708841398</v>
      </c>
      <c r="K28" s="7">
        <v>0.11165672295519609</v>
      </c>
      <c r="L28" s="7">
        <v>0.16276522646916461</v>
      </c>
      <c r="M28" s="7">
        <v>0.12878531326059173</v>
      </c>
      <c r="N28" s="7">
        <v>0.11475009120711351</v>
      </c>
      <c r="O28" s="7">
        <v>0.13588078694275918</v>
      </c>
      <c r="P28" s="7">
        <v>0.15854005214019998</v>
      </c>
      <c r="Q28" s="7">
        <v>0.14879439062576857</v>
      </c>
      <c r="R28" s="7">
        <v>0.13592620902600328</v>
      </c>
      <c r="S28" s="7">
        <v>0.15766080065774932</v>
      </c>
      <c r="T28" s="7">
        <v>0.14662089557104402</v>
      </c>
      <c r="U28" s="7">
        <v>0.1621090489839826</v>
      </c>
      <c r="V28" s="7">
        <v>0.13992560694647499</v>
      </c>
      <c r="W28" s="7">
        <v>0.15688635945556684</v>
      </c>
      <c r="X28" s="7">
        <v>0.15648219065806596</v>
      </c>
      <c r="Y28" s="7">
        <v>6.2710777850635099E-2</v>
      </c>
      <c r="Z28" s="7">
        <v>6.7646121928654768E-2</v>
      </c>
      <c r="AA28" s="7">
        <v>6.6946011471391093E-2</v>
      </c>
      <c r="AB28" s="7">
        <v>0.13423170855098449</v>
      </c>
      <c r="AC28" s="7">
        <v>0.12949879287593524</v>
      </c>
      <c r="AD28" s="7">
        <v>0.12034524083296513</v>
      </c>
      <c r="AE28" s="7">
        <v>0.11379124215444844</v>
      </c>
      <c r="AF28" s="7">
        <v>7.6773104441723777E-2</v>
      </c>
      <c r="AG28" s="7">
        <v>0.1311546793003294</v>
      </c>
      <c r="AH28" s="7">
        <v>0.13895089799758026</v>
      </c>
      <c r="AI28" s="7">
        <v>0.1096820828077371</v>
      </c>
      <c r="AJ28" s="7">
        <v>0.18589290173538073</v>
      </c>
      <c r="AK28" s="7">
        <v>0.11465031258997074</v>
      </c>
      <c r="AL28" s="7">
        <v>0.10184135296326183</v>
      </c>
      <c r="AM28" s="7">
        <v>0.1072459921677324</v>
      </c>
      <c r="AN28" s="7">
        <v>9.2582518311720402E-2</v>
      </c>
      <c r="AO28" s="7">
        <v>9.0726456125669888E-2</v>
      </c>
      <c r="AP28" s="7">
        <v>9.9295039041484276E-2</v>
      </c>
      <c r="AQ28" s="7">
        <v>9.2312472360405601E-2</v>
      </c>
      <c r="AR28" s="7">
        <v>6.6943842314276442E-2</v>
      </c>
      <c r="AS28" s="7">
        <v>0.16014567347922851</v>
      </c>
      <c r="AT28" s="7">
        <v>0.16300776609906453</v>
      </c>
      <c r="AV28" s="7">
        <f t="shared" ref="AV28" si="36">AVERAGE(B28:AT28)</f>
        <v>0.12513466838911194</v>
      </c>
      <c r="AW28" s="7">
        <f t="shared" ref="AW28" si="37">STDEV(B28:AT28)</f>
        <v>3.1144053844962421E-2</v>
      </c>
    </row>
    <row r="29" spans="1:49" x14ac:dyDescent="0.2">
      <c r="A29" s="3" t="s">
        <v>17</v>
      </c>
      <c r="B29" s="7">
        <v>0.47989441502615587</v>
      </c>
      <c r="C29" s="7">
        <v>0.5811584570849212</v>
      </c>
      <c r="D29" s="7">
        <v>0.5908065964800262</v>
      </c>
      <c r="E29" s="7">
        <v>0.64466069066012499</v>
      </c>
      <c r="F29" s="7">
        <v>0.58888294056439594</v>
      </c>
      <c r="G29" s="7">
        <v>0.50871316802830435</v>
      </c>
      <c r="H29" s="7">
        <v>0.41088023511083166</v>
      </c>
      <c r="I29" s="7">
        <v>0.65208817067485125</v>
      </c>
      <c r="J29" s="7">
        <v>0.42369634710384763</v>
      </c>
      <c r="K29" s="7">
        <v>0.51426419329329531</v>
      </c>
      <c r="L29" s="7">
        <v>0.45791996575630095</v>
      </c>
      <c r="M29" s="7">
        <v>0.51732400997052275</v>
      </c>
      <c r="N29" s="7">
        <v>0.64814927500937791</v>
      </c>
      <c r="O29" s="7">
        <v>0.52562458087626474</v>
      </c>
      <c r="P29" s="7">
        <v>0.53431609454054152</v>
      </c>
      <c r="Q29" s="7">
        <v>0.49616658843364198</v>
      </c>
      <c r="R29" s="7">
        <v>0.59204748425542209</v>
      </c>
      <c r="S29" s="7">
        <v>0.5694498111395383</v>
      </c>
      <c r="T29" s="7">
        <v>0.53842881612621796</v>
      </c>
      <c r="U29" s="7">
        <v>0.49143405029866377</v>
      </c>
      <c r="V29" s="7">
        <v>0.51591655379661827</v>
      </c>
      <c r="W29" s="7">
        <v>0.54102942618580729</v>
      </c>
      <c r="X29" s="7">
        <v>0.54285173662800668</v>
      </c>
      <c r="Y29" s="7">
        <v>0.79445142834441074</v>
      </c>
      <c r="Z29" s="7">
        <v>0.84534563043390043</v>
      </c>
      <c r="AA29" s="7">
        <v>0.82913343380922999</v>
      </c>
      <c r="AB29" s="7">
        <v>0.47571488362748271</v>
      </c>
      <c r="AC29" s="7">
        <v>0.47738801875507236</v>
      </c>
      <c r="AD29" s="7">
        <v>0.49469944480022759</v>
      </c>
      <c r="AE29" s="7">
        <v>0.49033983480010412</v>
      </c>
      <c r="AF29" s="7">
        <v>0.52139711002784694</v>
      </c>
      <c r="AG29" s="7">
        <v>0.51472765880441285</v>
      </c>
      <c r="AH29" s="7">
        <v>0.52333142905966978</v>
      </c>
      <c r="AI29" s="7">
        <v>0.64288935594428387</v>
      </c>
      <c r="AJ29" s="7">
        <v>0.36145339723890252</v>
      </c>
      <c r="AK29" s="7">
        <v>0.74214434846623811</v>
      </c>
      <c r="AL29" s="7">
        <v>0.74233584219201276</v>
      </c>
      <c r="AM29" s="7">
        <v>0.7193649717236742</v>
      </c>
      <c r="AN29" s="7">
        <v>0.75107641314382567</v>
      </c>
      <c r="AO29" s="7">
        <v>0.73793318858813728</v>
      </c>
      <c r="AP29" s="7">
        <v>0.73958239161916628</v>
      </c>
      <c r="AQ29" s="7">
        <v>0.75690151291277563</v>
      </c>
      <c r="AR29" s="7">
        <v>0.84866907062370511</v>
      </c>
      <c r="AS29" s="7">
        <v>0.55217097478747912</v>
      </c>
      <c r="AT29" s="7">
        <v>0.50475328300685163</v>
      </c>
      <c r="AV29" s="7">
        <f t="shared" ref="AV29:AV30" si="38">AVERAGE(B29:AT29)</f>
        <v>0.58736682732784651</v>
      </c>
      <c r="AW29" s="7">
        <f t="shared" ref="AW29:AW30" si="39">STDEV(B29:AT29)</f>
        <v>0.12353102217763304</v>
      </c>
    </row>
    <row r="30" spans="1:49" x14ac:dyDescent="0.2">
      <c r="A30" s="3" t="s">
        <v>47</v>
      </c>
      <c r="B30" s="7">
        <v>2.0247033116633107E-3</v>
      </c>
      <c r="C30" s="7">
        <v>2.0507154425342795E-3</v>
      </c>
      <c r="D30" s="7">
        <v>1.1559787261211036E-3</v>
      </c>
      <c r="E30" s="7">
        <v>1.0248313463556659E-3</v>
      </c>
      <c r="F30" s="7">
        <v>1.1493928985727409E-3</v>
      </c>
      <c r="G30" s="7">
        <v>1.0809852175233804E-3</v>
      </c>
      <c r="H30" s="7">
        <v>2.9350957661048393E-3</v>
      </c>
      <c r="I30" s="7">
        <v>1.9229664619192042E-2</v>
      </c>
      <c r="J30" s="7">
        <v>2.0109754724858837E-3</v>
      </c>
      <c r="K30" s="7">
        <v>1.8289891703961985E-2</v>
      </c>
      <c r="L30" s="7">
        <v>1.7322583847663496E-3</v>
      </c>
      <c r="M30" s="7">
        <v>1.6587767736302844E-3</v>
      </c>
      <c r="N30" s="7">
        <v>2.6145249677709242E-3</v>
      </c>
      <c r="O30" s="7">
        <v>1.5930570088576305E-3</v>
      </c>
      <c r="P30" s="7">
        <v>2.1679520606454361E-3</v>
      </c>
      <c r="Q30" s="7">
        <v>2.1629987352113416E-3</v>
      </c>
      <c r="R30" s="7">
        <v>4.2792770209755136E-3</v>
      </c>
      <c r="S30" s="7">
        <v>2.2193384271263347E-3</v>
      </c>
      <c r="T30" s="7">
        <v>1.8479277852493825E-3</v>
      </c>
      <c r="U30" s="7">
        <v>2.5559628105272262E-3</v>
      </c>
      <c r="V30" s="7">
        <v>1.0813328338592485E-3</v>
      </c>
      <c r="W30" s="7">
        <v>1.8034294220576369E-3</v>
      </c>
      <c r="X30" s="7">
        <v>2.1617962528744251E-3</v>
      </c>
      <c r="Y30" s="7">
        <v>1.3990485430785177E-3</v>
      </c>
      <c r="Z30" s="7">
        <v>3.4672122442262919E-3</v>
      </c>
      <c r="AA30" s="7">
        <v>1.8427502096034221E-3</v>
      </c>
      <c r="AB30" s="7">
        <v>2.4696505874526671E-3</v>
      </c>
      <c r="AC30" s="7">
        <v>8.2536772680196185E-4</v>
      </c>
      <c r="AD30" s="7">
        <v>8.9240647863835475E-4</v>
      </c>
      <c r="AE30" s="7">
        <v>1.8381502578172827E-3</v>
      </c>
      <c r="AF30" s="7">
        <v>2.4842279784610373E-3</v>
      </c>
      <c r="AG30" s="7">
        <v>1.2067716061563202E-3</v>
      </c>
      <c r="AH30" s="7">
        <v>1.5974800283485144E-3</v>
      </c>
      <c r="AI30" s="7">
        <v>5.2437128880305434E-3</v>
      </c>
      <c r="AJ30" s="7">
        <v>8.8728956741894113E-4</v>
      </c>
      <c r="AK30" s="7">
        <v>2.1713425029249974E-3</v>
      </c>
      <c r="AL30" s="7">
        <v>1.7806655944619281E-3</v>
      </c>
      <c r="AM30" s="7">
        <v>1.5905409728885005E-3</v>
      </c>
      <c r="AN30" s="7">
        <v>6.3678623520459026E-4</v>
      </c>
      <c r="AO30" s="7">
        <v>1.1533229850584272E-3</v>
      </c>
      <c r="AP30" s="7">
        <v>1.5324848820600686E-3</v>
      </c>
      <c r="AQ30" s="7">
        <v>2.1776945591036947E-3</v>
      </c>
      <c r="AR30" s="7">
        <v>1.5372835107642742E-3</v>
      </c>
      <c r="AS30" s="7">
        <v>4.0034863130763215E-3</v>
      </c>
      <c r="AT30" s="7">
        <v>2.4056611496757968E-3</v>
      </c>
      <c r="AV30" s="7">
        <f t="shared" si="38"/>
        <v>2.7105378624293201E-3</v>
      </c>
      <c r="AW30" s="7">
        <f t="shared" si="39"/>
        <v>3.6197784143384521E-3</v>
      </c>
    </row>
    <row r="31" spans="1:49" x14ac:dyDescent="0.2">
      <c r="A31" s="3" t="s">
        <v>25</v>
      </c>
      <c r="B31" s="7">
        <f>IF((1-B28-B29-B30)&gt;0,1-B28-B29-B30,0)</f>
        <v>0.36289556487935037</v>
      </c>
      <c r="C31" s="7">
        <f t="shared" ref="C31:T31" si="40">IF((1-C28-C29-C30)&gt;0,1-C28-C29-C30,0)</f>
        <v>0.29364023835975478</v>
      </c>
      <c r="D31" s="7">
        <f t="shared" si="40"/>
        <v>0.28868475075634431</v>
      </c>
      <c r="E31" s="7">
        <f t="shared" si="40"/>
        <v>0.22366911280632884</v>
      </c>
      <c r="F31" s="7">
        <f t="shared" si="40"/>
        <v>0.30340442619219843</v>
      </c>
      <c r="G31" s="7">
        <f t="shared" si="40"/>
        <v>0.36291983739079431</v>
      </c>
      <c r="H31" s="7">
        <f t="shared" si="40"/>
        <v>0.42915073215814764</v>
      </c>
      <c r="I31" s="7">
        <f t="shared" si="40"/>
        <v>0.23372871837804068</v>
      </c>
      <c r="J31" s="7">
        <f t="shared" si="40"/>
        <v>0.40056186033525248</v>
      </c>
      <c r="K31" s="7">
        <f t="shared" si="40"/>
        <v>0.35578919204754655</v>
      </c>
      <c r="L31" s="7">
        <f t="shared" si="40"/>
        <v>0.3775825493897681</v>
      </c>
      <c r="M31" s="7">
        <f t="shared" si="40"/>
        <v>0.35223189999525523</v>
      </c>
      <c r="N31" s="7">
        <f t="shared" si="40"/>
        <v>0.23448610881573761</v>
      </c>
      <c r="O31" s="7">
        <f t="shared" si="40"/>
        <v>0.33690157517211844</v>
      </c>
      <c r="P31" s="7">
        <f t="shared" si="40"/>
        <v>0.30497590125861307</v>
      </c>
      <c r="Q31" s="7">
        <f t="shared" si="40"/>
        <v>0.35287602220537806</v>
      </c>
      <c r="R31" s="7">
        <f t="shared" si="40"/>
        <v>0.26774702969759911</v>
      </c>
      <c r="S31" s="7">
        <f t="shared" si="40"/>
        <v>0.27067004977558601</v>
      </c>
      <c r="T31" s="7">
        <f t="shared" si="40"/>
        <v>0.31310236051748869</v>
      </c>
      <c r="U31" s="7">
        <f t="shared" ref="U31" si="41">IF((1-U28-U29-U30)&gt;0,1-U28-U29-U30,0)</f>
        <v>0.34390093790682641</v>
      </c>
      <c r="V31" s="7">
        <f t="shared" ref="V31" si="42">IF((1-V28-V29-V30)&gt;0,1-V28-V29-V30,0)</f>
        <v>0.34307650642304754</v>
      </c>
      <c r="W31" s="7">
        <f t="shared" ref="W31" si="43">IF((1-W28-W29-W30)&gt;0,1-W28-W29-W30,0)</f>
        <v>0.30028078493656823</v>
      </c>
      <c r="X31" s="7">
        <f t="shared" ref="X31" si="44">IF((1-X28-X29-X30)&gt;0,1-X28-X29-X30,0)</f>
        <v>0.29850427646105288</v>
      </c>
      <c r="Y31" s="7">
        <f t="shared" ref="Y31" si="45">IF((1-Y28-Y29-Y30)&gt;0,1-Y28-Y29-Y30,0)</f>
        <v>0.14143874526187569</v>
      </c>
      <c r="Z31" s="7">
        <f t="shared" ref="Z31" si="46">IF((1-Z28-Z29-Z30)&gt;0,1-Z28-Z29-Z30,0)</f>
        <v>8.3541035393218457E-2</v>
      </c>
      <c r="AA31" s="7">
        <f t="shared" ref="AA31" si="47">IF((1-AA28-AA29-AA30)&gt;0,1-AA28-AA29-AA30,0)</f>
        <v>0.10207780450977547</v>
      </c>
      <c r="AB31" s="7">
        <f t="shared" ref="AB31" si="48">IF((1-AB28-AB29-AB30)&gt;0,1-AB28-AB29-AB30,0)</f>
        <v>0.38758375723408006</v>
      </c>
      <c r="AC31" s="7">
        <f t="shared" ref="AC31" si="49">IF((1-AC28-AC29-AC30)&gt;0,1-AC28-AC29-AC30,0)</f>
        <v>0.39228782064219042</v>
      </c>
      <c r="AD31" s="7">
        <f t="shared" ref="AD31" si="50">IF((1-AD28-AD29-AD30)&gt;0,1-AD28-AD29-AD30,0)</f>
        <v>0.38406290788816888</v>
      </c>
      <c r="AE31" s="7">
        <f t="shared" ref="AE31" si="51">IF((1-AE28-AE29-AE30)&gt;0,1-AE28-AE29-AE30,0)</f>
        <v>0.3940307727876301</v>
      </c>
      <c r="AF31" s="7">
        <f t="shared" ref="AF31" si="52">IF((1-AF28-AF29-AF30)&gt;0,1-AF28-AF29-AF30,0)</f>
        <v>0.39934555755196821</v>
      </c>
      <c r="AG31" s="7">
        <f t="shared" ref="AG31" si="53">IF((1-AG28-AG29-AG30)&gt;0,1-AG28-AG29-AG30,0)</f>
        <v>0.35291089028910139</v>
      </c>
      <c r="AH31" s="7">
        <f t="shared" ref="AH31" si="54">IF((1-AH28-AH29-AH30)&gt;0,1-AH28-AH29-AH30,0)</f>
        <v>0.33612019291440148</v>
      </c>
      <c r="AI31" s="7">
        <f t="shared" ref="AI31" si="55">IF((1-AI28-AI29-AI30)&gt;0,1-AI28-AI29-AI30,0)</f>
        <v>0.24218484835994852</v>
      </c>
      <c r="AJ31" s="7">
        <f t="shared" ref="AJ31" si="56">IF((1-AJ28-AJ29-AJ30)&gt;0,1-AJ28-AJ29-AJ30,0)</f>
        <v>0.45176641145829777</v>
      </c>
      <c r="AK31" s="7">
        <f t="shared" ref="AK31" si="57">IF((1-AK28-AK29-AK30)&gt;0,1-AK28-AK29-AK30,0)</f>
        <v>0.14103399644086617</v>
      </c>
      <c r="AL31" s="7">
        <f t="shared" ref="AL31" si="58">IF((1-AL28-AL29-AL30)&gt;0,1-AL28-AL29-AL30,0)</f>
        <v>0.1540421392502635</v>
      </c>
      <c r="AM31" s="7">
        <f t="shared" ref="AM31" si="59">IF((1-AM28-AM29-AM30)&gt;0,1-AM28-AM29-AM30,0)</f>
        <v>0.17179849513570486</v>
      </c>
      <c r="AN31" s="7">
        <f t="shared" ref="AN31" si="60">IF((1-AN28-AN29-AN30)&gt;0,1-AN28-AN29-AN30,0)</f>
        <v>0.15570428230924938</v>
      </c>
      <c r="AO31" s="7">
        <f t="shared" ref="AO31" si="61">IF((1-AO28-AO29-AO30)&gt;0,1-AO28-AO29-AO30,0)</f>
        <v>0.17018703230113441</v>
      </c>
      <c r="AP31" s="7">
        <f t="shared" ref="AP31" si="62">IF((1-AP28-AP29-AP30)&gt;0,1-AP28-AP29-AP30,0)</f>
        <v>0.15959008445728937</v>
      </c>
      <c r="AQ31" s="7">
        <f t="shared" ref="AQ31" si="63">IF((1-AQ28-AQ29-AQ30)&gt;0,1-AQ28-AQ29-AQ30,0)</f>
        <v>0.14860832016771505</v>
      </c>
      <c r="AR31" s="7">
        <f t="shared" ref="AR31" si="64">IF((1-AR28-AR29-AR30)&gt;0,1-AR28-AR29-AR30,0)</f>
        <v>8.2849803551254195E-2</v>
      </c>
      <c r="AS31" s="7">
        <f t="shared" ref="AS31" si="65">IF((1-AS28-AS29-AS30)&gt;0,1-AS28-AS29-AS30,0)</f>
        <v>0.28367986542021606</v>
      </c>
      <c r="AT31" s="7">
        <f t="shared" ref="AT31" si="66">IF((1-AT28-AT29-AT30)&gt;0,1-AT28-AT29-AT30,0)</f>
        <v>0.32983328974440806</v>
      </c>
      <c r="AV31" s="7">
        <f t="shared" ref="AV31" si="67">AVERAGE(B31:AT31)</f>
        <v>0.28478796642061233</v>
      </c>
      <c r="AW31" s="7">
        <f t="shared" ref="AW31" si="68">STDEV(B31:AT31)</f>
        <v>9.9558812021545651E-2</v>
      </c>
    </row>
    <row r="32" spans="1:49" s="22" customFormat="1" x14ac:dyDescent="0.2">
      <c r="A32" s="8" t="s">
        <v>23</v>
      </c>
      <c r="B32" s="9">
        <f t="shared" ref="B32:T32" si="69">SUM(B28:B31)</f>
        <v>0.99999999999999989</v>
      </c>
      <c r="C32" s="9">
        <f t="shared" si="69"/>
        <v>1</v>
      </c>
      <c r="D32" s="9">
        <f t="shared" si="69"/>
        <v>1</v>
      </c>
      <c r="E32" s="9">
        <f t="shared" si="69"/>
        <v>1</v>
      </c>
      <c r="F32" s="9">
        <f t="shared" si="69"/>
        <v>1</v>
      </c>
      <c r="G32" s="9">
        <f t="shared" si="69"/>
        <v>1</v>
      </c>
      <c r="H32" s="9">
        <f t="shared" si="69"/>
        <v>1</v>
      </c>
      <c r="I32" s="9">
        <f t="shared" si="69"/>
        <v>0.99999999999999989</v>
      </c>
      <c r="J32" s="9">
        <f t="shared" si="69"/>
        <v>1</v>
      </c>
      <c r="K32" s="9">
        <f t="shared" si="69"/>
        <v>1</v>
      </c>
      <c r="L32" s="9">
        <f t="shared" si="69"/>
        <v>1</v>
      </c>
      <c r="M32" s="9">
        <f t="shared" si="69"/>
        <v>1</v>
      </c>
      <c r="N32" s="9">
        <f t="shared" si="69"/>
        <v>1</v>
      </c>
      <c r="O32" s="9">
        <f t="shared" si="69"/>
        <v>1</v>
      </c>
      <c r="P32" s="9">
        <f t="shared" si="69"/>
        <v>1</v>
      </c>
      <c r="Q32" s="9">
        <f t="shared" si="69"/>
        <v>0.99999999999999989</v>
      </c>
      <c r="R32" s="9">
        <f t="shared" si="69"/>
        <v>1</v>
      </c>
      <c r="S32" s="9">
        <f t="shared" si="69"/>
        <v>1</v>
      </c>
      <c r="T32" s="9">
        <f t="shared" si="69"/>
        <v>1</v>
      </c>
      <c r="U32" s="9">
        <f t="shared" ref="U32:AT32" si="70">SUM(U28:U31)</f>
        <v>1</v>
      </c>
      <c r="V32" s="9">
        <f t="shared" si="70"/>
        <v>1</v>
      </c>
      <c r="W32" s="9">
        <f t="shared" si="70"/>
        <v>1</v>
      </c>
      <c r="X32" s="9">
        <f t="shared" si="70"/>
        <v>0.99999999999999978</v>
      </c>
      <c r="Y32" s="9">
        <f t="shared" si="70"/>
        <v>1</v>
      </c>
      <c r="Z32" s="9">
        <f t="shared" si="70"/>
        <v>1</v>
      </c>
      <c r="AA32" s="9">
        <f t="shared" si="70"/>
        <v>1</v>
      </c>
      <c r="AB32" s="9">
        <f t="shared" si="70"/>
        <v>1</v>
      </c>
      <c r="AC32" s="9">
        <f t="shared" si="70"/>
        <v>1</v>
      </c>
      <c r="AD32" s="9">
        <f t="shared" si="70"/>
        <v>0.99999999999999989</v>
      </c>
      <c r="AE32" s="9">
        <f t="shared" si="70"/>
        <v>1</v>
      </c>
      <c r="AF32" s="9">
        <f t="shared" si="70"/>
        <v>1</v>
      </c>
      <c r="AG32" s="9">
        <f t="shared" si="70"/>
        <v>1</v>
      </c>
      <c r="AH32" s="9">
        <f t="shared" si="70"/>
        <v>1</v>
      </c>
      <c r="AI32" s="9">
        <f t="shared" si="70"/>
        <v>1</v>
      </c>
      <c r="AJ32" s="9">
        <f t="shared" si="70"/>
        <v>0.99999999999999989</v>
      </c>
      <c r="AK32" s="9">
        <f t="shared" si="70"/>
        <v>1</v>
      </c>
      <c r="AL32" s="9">
        <f t="shared" si="70"/>
        <v>1</v>
      </c>
      <c r="AM32" s="9">
        <f t="shared" si="70"/>
        <v>0.99999999999999989</v>
      </c>
      <c r="AN32" s="9">
        <f t="shared" si="70"/>
        <v>1</v>
      </c>
      <c r="AO32" s="9">
        <f t="shared" si="70"/>
        <v>1</v>
      </c>
      <c r="AP32" s="9">
        <f t="shared" si="70"/>
        <v>1</v>
      </c>
      <c r="AQ32" s="9">
        <f t="shared" si="70"/>
        <v>1</v>
      </c>
      <c r="AR32" s="9">
        <f t="shared" si="70"/>
        <v>1</v>
      </c>
      <c r="AS32" s="9">
        <f t="shared" si="70"/>
        <v>1</v>
      </c>
      <c r="AT32" s="9">
        <f t="shared" si="70"/>
        <v>1</v>
      </c>
      <c r="AV32" s="9">
        <f>SUM(AV28:AV31)</f>
        <v>1</v>
      </c>
      <c r="AW32" s="23"/>
    </row>
    <row r="33" spans="1:49" x14ac:dyDescent="0.2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V33" s="6"/>
      <c r="AW33" s="6"/>
    </row>
    <row r="34" spans="1:49" x14ac:dyDescent="0.2">
      <c r="A34" s="3" t="s">
        <v>21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V34" s="6"/>
      <c r="AW34" s="6"/>
    </row>
    <row r="35" spans="1:49" x14ac:dyDescent="0.2">
      <c r="A35" s="3" t="s">
        <v>16</v>
      </c>
      <c r="B35" s="7">
        <f t="shared" ref="B35:I35" si="71">IF(SUM(B28+B29)&gt;1,1-B29,B28)</f>
        <v>0.1551853167828304</v>
      </c>
      <c r="C35" s="7">
        <f t="shared" si="71"/>
        <v>0.1231505891127898</v>
      </c>
      <c r="D35" s="7">
        <f t="shared" si="71"/>
        <v>0.11935267403750843</v>
      </c>
      <c r="E35" s="7">
        <f t="shared" si="71"/>
        <v>0.13064536518719047</v>
      </c>
      <c r="F35" s="7">
        <f t="shared" si="71"/>
        <v>0.10656324034483293</v>
      </c>
      <c r="G35" s="7">
        <f t="shared" si="71"/>
        <v>0.12728600936337797</v>
      </c>
      <c r="H35" s="7">
        <f t="shared" si="71"/>
        <v>0.15703393696491583</v>
      </c>
      <c r="I35" s="7">
        <f t="shared" si="71"/>
        <v>9.4953446327915969E-2</v>
      </c>
      <c r="J35" s="7">
        <f t="shared" ref="J35:T35" si="72">IF(SUM(J28+J29)&gt;1,1-J29,J28)</f>
        <v>0.17373081708841398</v>
      </c>
      <c r="K35" s="7">
        <f t="shared" si="72"/>
        <v>0.11165672295519609</v>
      </c>
      <c r="L35" s="7">
        <f t="shared" si="72"/>
        <v>0.16276522646916461</v>
      </c>
      <c r="M35" s="7">
        <f t="shared" si="72"/>
        <v>0.12878531326059173</v>
      </c>
      <c r="N35" s="7">
        <f t="shared" si="72"/>
        <v>0.11475009120711351</v>
      </c>
      <c r="O35" s="7">
        <f t="shared" si="72"/>
        <v>0.13588078694275918</v>
      </c>
      <c r="P35" s="7">
        <f t="shared" si="72"/>
        <v>0.15854005214019998</v>
      </c>
      <c r="Q35" s="7">
        <f t="shared" si="72"/>
        <v>0.14879439062576857</v>
      </c>
      <c r="R35" s="7">
        <f t="shared" si="72"/>
        <v>0.13592620902600328</v>
      </c>
      <c r="S35" s="7">
        <f t="shared" si="72"/>
        <v>0.15766080065774932</v>
      </c>
      <c r="T35" s="7">
        <f t="shared" si="72"/>
        <v>0.14662089557104402</v>
      </c>
      <c r="U35" s="7">
        <f t="shared" ref="U35:AT35" si="73">IF(SUM(U28+U29)&gt;1,1-U29,U28)</f>
        <v>0.1621090489839826</v>
      </c>
      <c r="V35" s="7">
        <f t="shared" si="73"/>
        <v>0.13992560694647499</v>
      </c>
      <c r="W35" s="7">
        <f t="shared" si="73"/>
        <v>0.15688635945556684</v>
      </c>
      <c r="X35" s="7">
        <f t="shared" si="73"/>
        <v>0.15648219065806596</v>
      </c>
      <c r="Y35" s="7">
        <f t="shared" si="73"/>
        <v>6.2710777850635099E-2</v>
      </c>
      <c r="Z35" s="7">
        <f t="shared" si="73"/>
        <v>6.7646121928654768E-2</v>
      </c>
      <c r="AA35" s="7">
        <f t="shared" si="73"/>
        <v>6.6946011471391093E-2</v>
      </c>
      <c r="AB35" s="7">
        <f t="shared" si="73"/>
        <v>0.13423170855098449</v>
      </c>
      <c r="AC35" s="7">
        <f t="shared" si="73"/>
        <v>0.12949879287593524</v>
      </c>
      <c r="AD35" s="7">
        <f t="shared" si="73"/>
        <v>0.12034524083296513</v>
      </c>
      <c r="AE35" s="7">
        <f t="shared" si="73"/>
        <v>0.11379124215444844</v>
      </c>
      <c r="AF35" s="7">
        <f t="shared" si="73"/>
        <v>7.6773104441723777E-2</v>
      </c>
      <c r="AG35" s="7">
        <f t="shared" si="73"/>
        <v>0.1311546793003294</v>
      </c>
      <c r="AH35" s="7">
        <f t="shared" si="73"/>
        <v>0.13895089799758026</v>
      </c>
      <c r="AI35" s="7">
        <f t="shared" si="73"/>
        <v>0.1096820828077371</v>
      </c>
      <c r="AJ35" s="7">
        <f t="shared" si="73"/>
        <v>0.18589290173538073</v>
      </c>
      <c r="AK35" s="7">
        <f t="shared" si="73"/>
        <v>0.11465031258997074</v>
      </c>
      <c r="AL35" s="7">
        <f t="shared" si="73"/>
        <v>0.10184135296326183</v>
      </c>
      <c r="AM35" s="7">
        <f t="shared" si="73"/>
        <v>0.1072459921677324</v>
      </c>
      <c r="AN35" s="7">
        <f t="shared" si="73"/>
        <v>9.2582518311720402E-2</v>
      </c>
      <c r="AO35" s="7">
        <f t="shared" si="73"/>
        <v>9.0726456125669888E-2</v>
      </c>
      <c r="AP35" s="7">
        <f t="shared" si="73"/>
        <v>9.9295039041484276E-2</v>
      </c>
      <c r="AQ35" s="7">
        <f t="shared" si="73"/>
        <v>9.2312472360405601E-2</v>
      </c>
      <c r="AR35" s="7">
        <f t="shared" si="73"/>
        <v>6.6943842314276442E-2</v>
      </c>
      <c r="AS35" s="7">
        <f t="shared" si="73"/>
        <v>0.16014567347922851</v>
      </c>
      <c r="AT35" s="7">
        <f t="shared" si="73"/>
        <v>0.16300776609906453</v>
      </c>
      <c r="AV35" s="7">
        <f t="shared" ref="AV35" si="74">AVERAGE(B35:AT35)</f>
        <v>0.12513466838911194</v>
      </c>
      <c r="AW35" s="7">
        <f t="shared" ref="AW35" si="75">STDEV(B35:AT35)</f>
        <v>3.1144053844962421E-2</v>
      </c>
    </row>
    <row r="36" spans="1:49" x14ac:dyDescent="0.2">
      <c r="A36" s="3" t="s">
        <v>17</v>
      </c>
      <c r="B36" s="7">
        <f t="shared" ref="B36:T36" si="76">B29</f>
        <v>0.47989441502615587</v>
      </c>
      <c r="C36" s="7">
        <f t="shared" si="76"/>
        <v>0.5811584570849212</v>
      </c>
      <c r="D36" s="7">
        <f t="shared" si="76"/>
        <v>0.5908065964800262</v>
      </c>
      <c r="E36" s="7">
        <f t="shared" si="76"/>
        <v>0.64466069066012499</v>
      </c>
      <c r="F36" s="7">
        <f t="shared" si="76"/>
        <v>0.58888294056439594</v>
      </c>
      <c r="G36" s="7">
        <f t="shared" si="76"/>
        <v>0.50871316802830435</v>
      </c>
      <c r="H36" s="7">
        <f t="shared" si="76"/>
        <v>0.41088023511083166</v>
      </c>
      <c r="I36" s="7">
        <f t="shared" si="76"/>
        <v>0.65208817067485125</v>
      </c>
      <c r="J36" s="7">
        <f t="shared" si="76"/>
        <v>0.42369634710384763</v>
      </c>
      <c r="K36" s="7">
        <f t="shared" si="76"/>
        <v>0.51426419329329531</v>
      </c>
      <c r="L36" s="7">
        <f t="shared" si="76"/>
        <v>0.45791996575630095</v>
      </c>
      <c r="M36" s="7">
        <f t="shared" si="76"/>
        <v>0.51732400997052275</v>
      </c>
      <c r="N36" s="7">
        <f t="shared" si="76"/>
        <v>0.64814927500937791</v>
      </c>
      <c r="O36" s="7">
        <f t="shared" si="76"/>
        <v>0.52562458087626474</v>
      </c>
      <c r="P36" s="7">
        <f t="shared" si="76"/>
        <v>0.53431609454054152</v>
      </c>
      <c r="Q36" s="7">
        <f t="shared" si="76"/>
        <v>0.49616658843364198</v>
      </c>
      <c r="R36" s="7">
        <f t="shared" si="76"/>
        <v>0.59204748425542209</v>
      </c>
      <c r="S36" s="7">
        <f t="shared" si="76"/>
        <v>0.5694498111395383</v>
      </c>
      <c r="T36" s="7">
        <f t="shared" si="76"/>
        <v>0.53842881612621796</v>
      </c>
      <c r="U36" s="7">
        <f t="shared" ref="U36:AT36" si="77">U29</f>
        <v>0.49143405029866377</v>
      </c>
      <c r="V36" s="7">
        <f t="shared" si="77"/>
        <v>0.51591655379661827</v>
      </c>
      <c r="W36" s="7">
        <f t="shared" si="77"/>
        <v>0.54102942618580729</v>
      </c>
      <c r="X36" s="7">
        <f t="shared" si="77"/>
        <v>0.54285173662800668</v>
      </c>
      <c r="Y36" s="7">
        <f t="shared" si="77"/>
        <v>0.79445142834441074</v>
      </c>
      <c r="Z36" s="7">
        <f t="shared" si="77"/>
        <v>0.84534563043390043</v>
      </c>
      <c r="AA36" s="7">
        <f t="shared" si="77"/>
        <v>0.82913343380922999</v>
      </c>
      <c r="AB36" s="7">
        <f t="shared" si="77"/>
        <v>0.47571488362748271</v>
      </c>
      <c r="AC36" s="7">
        <f t="shared" si="77"/>
        <v>0.47738801875507236</v>
      </c>
      <c r="AD36" s="7">
        <f t="shared" si="77"/>
        <v>0.49469944480022759</v>
      </c>
      <c r="AE36" s="7">
        <f t="shared" si="77"/>
        <v>0.49033983480010412</v>
      </c>
      <c r="AF36" s="7">
        <f t="shared" si="77"/>
        <v>0.52139711002784694</v>
      </c>
      <c r="AG36" s="7">
        <f t="shared" si="77"/>
        <v>0.51472765880441285</v>
      </c>
      <c r="AH36" s="7">
        <f t="shared" si="77"/>
        <v>0.52333142905966978</v>
      </c>
      <c r="AI36" s="7">
        <f t="shared" si="77"/>
        <v>0.64288935594428387</v>
      </c>
      <c r="AJ36" s="7">
        <f t="shared" si="77"/>
        <v>0.36145339723890252</v>
      </c>
      <c r="AK36" s="7">
        <f t="shared" si="77"/>
        <v>0.74214434846623811</v>
      </c>
      <c r="AL36" s="7">
        <f t="shared" si="77"/>
        <v>0.74233584219201276</v>
      </c>
      <c r="AM36" s="7">
        <f t="shared" si="77"/>
        <v>0.7193649717236742</v>
      </c>
      <c r="AN36" s="7">
        <f t="shared" si="77"/>
        <v>0.75107641314382567</v>
      </c>
      <c r="AO36" s="7">
        <f t="shared" si="77"/>
        <v>0.73793318858813728</v>
      </c>
      <c r="AP36" s="7">
        <f t="shared" si="77"/>
        <v>0.73958239161916628</v>
      </c>
      <c r="AQ36" s="7">
        <f t="shared" si="77"/>
        <v>0.75690151291277563</v>
      </c>
      <c r="AR36" s="7">
        <f t="shared" si="77"/>
        <v>0.84866907062370511</v>
      </c>
      <c r="AS36" s="7">
        <f t="shared" si="77"/>
        <v>0.55217097478747912</v>
      </c>
      <c r="AT36" s="7">
        <f t="shared" si="77"/>
        <v>0.50475328300685163</v>
      </c>
      <c r="AV36" s="7">
        <f t="shared" ref="AV36:AV37" si="78">AVERAGE(B36:AT36)</f>
        <v>0.58736682732784651</v>
      </c>
      <c r="AW36" s="7">
        <f t="shared" ref="AW36:AW37" si="79">STDEV(B36:AT36)</f>
        <v>0.12353102217763304</v>
      </c>
    </row>
    <row r="37" spans="1:49" x14ac:dyDescent="0.2">
      <c r="A37" s="3" t="s">
        <v>24</v>
      </c>
      <c r="B37" s="7">
        <f>1-B35-B36</f>
        <v>0.3649202681910137</v>
      </c>
      <c r="C37" s="7">
        <f t="shared" ref="C37:T37" si="80">1-C35-C36</f>
        <v>0.29569095380228905</v>
      </c>
      <c r="D37" s="7">
        <f t="shared" si="80"/>
        <v>0.28984072948246542</v>
      </c>
      <c r="E37" s="7">
        <f t="shared" si="80"/>
        <v>0.22469394415268451</v>
      </c>
      <c r="F37" s="7">
        <f t="shared" si="80"/>
        <v>0.30455381909077117</v>
      </c>
      <c r="G37" s="7">
        <f t="shared" si="80"/>
        <v>0.36400082260831768</v>
      </c>
      <c r="H37" s="7">
        <f t="shared" si="80"/>
        <v>0.43208582792425249</v>
      </c>
      <c r="I37" s="7">
        <f t="shared" si="80"/>
        <v>0.25295838299723272</v>
      </c>
      <c r="J37" s="7">
        <f t="shared" si="80"/>
        <v>0.40257283580773839</v>
      </c>
      <c r="K37" s="7">
        <f t="shared" si="80"/>
        <v>0.37407908375150856</v>
      </c>
      <c r="L37" s="7">
        <f t="shared" si="80"/>
        <v>0.37931480777453447</v>
      </c>
      <c r="M37" s="7">
        <f t="shared" si="80"/>
        <v>0.35389067676888553</v>
      </c>
      <c r="N37" s="7">
        <f t="shared" si="80"/>
        <v>0.23710063378350854</v>
      </c>
      <c r="O37" s="7">
        <f t="shared" si="80"/>
        <v>0.33849463218097608</v>
      </c>
      <c r="P37" s="7">
        <f t="shared" si="80"/>
        <v>0.30714385331925853</v>
      </c>
      <c r="Q37" s="7">
        <f t="shared" si="80"/>
        <v>0.35503902094058942</v>
      </c>
      <c r="R37" s="7">
        <f t="shared" si="80"/>
        <v>0.27202630671857464</v>
      </c>
      <c r="S37" s="7">
        <f t="shared" si="80"/>
        <v>0.27288938820271236</v>
      </c>
      <c r="T37" s="7">
        <f t="shared" si="80"/>
        <v>0.31495028830273808</v>
      </c>
      <c r="U37" s="7">
        <f t="shared" ref="U37:AT37" si="81">1-U35-U36</f>
        <v>0.34645690071735363</v>
      </c>
      <c r="V37" s="7">
        <f t="shared" si="81"/>
        <v>0.34415783925690679</v>
      </c>
      <c r="W37" s="7">
        <f t="shared" si="81"/>
        <v>0.30208421435862587</v>
      </c>
      <c r="X37" s="7">
        <f t="shared" si="81"/>
        <v>0.30066607271392731</v>
      </c>
      <c r="Y37" s="7">
        <f t="shared" si="81"/>
        <v>0.14283779380495421</v>
      </c>
      <c r="Z37" s="7">
        <f t="shared" si="81"/>
        <v>8.7008247637444747E-2</v>
      </c>
      <c r="AA37" s="7">
        <f t="shared" si="81"/>
        <v>0.10392055471937889</v>
      </c>
      <c r="AB37" s="7">
        <f t="shared" si="81"/>
        <v>0.39005340782153275</v>
      </c>
      <c r="AC37" s="7">
        <f t="shared" si="81"/>
        <v>0.39311318836899239</v>
      </c>
      <c r="AD37" s="7">
        <f t="shared" si="81"/>
        <v>0.38495531436680724</v>
      </c>
      <c r="AE37" s="7">
        <f t="shared" si="81"/>
        <v>0.39586892304544741</v>
      </c>
      <c r="AF37" s="7">
        <f t="shared" si="81"/>
        <v>0.40182978553042925</v>
      </c>
      <c r="AG37" s="7">
        <f t="shared" si="81"/>
        <v>0.35411766189525773</v>
      </c>
      <c r="AH37" s="7">
        <f t="shared" si="81"/>
        <v>0.33771767294275001</v>
      </c>
      <c r="AI37" s="7">
        <f t="shared" si="81"/>
        <v>0.24742856124797907</v>
      </c>
      <c r="AJ37" s="7">
        <f t="shared" si="81"/>
        <v>0.45265370102571673</v>
      </c>
      <c r="AK37" s="7">
        <f t="shared" si="81"/>
        <v>0.14320533894379117</v>
      </c>
      <c r="AL37" s="7">
        <f t="shared" si="81"/>
        <v>0.15582280484472544</v>
      </c>
      <c r="AM37" s="7">
        <f t="shared" si="81"/>
        <v>0.17338903610859335</v>
      </c>
      <c r="AN37" s="7">
        <f t="shared" si="81"/>
        <v>0.15634106854445395</v>
      </c>
      <c r="AO37" s="7">
        <f t="shared" si="81"/>
        <v>0.17134035528619285</v>
      </c>
      <c r="AP37" s="7">
        <f t="shared" si="81"/>
        <v>0.16112256933934943</v>
      </c>
      <c r="AQ37" s="7">
        <f t="shared" si="81"/>
        <v>0.15078601472681874</v>
      </c>
      <c r="AR37" s="7">
        <f t="shared" si="81"/>
        <v>8.4387087062018473E-2</v>
      </c>
      <c r="AS37" s="7">
        <f t="shared" si="81"/>
        <v>0.2876833517332924</v>
      </c>
      <c r="AT37" s="7">
        <f t="shared" si="81"/>
        <v>0.33223895089408384</v>
      </c>
      <c r="AV37" s="7">
        <f t="shared" si="78"/>
        <v>0.28749850428304163</v>
      </c>
      <c r="AW37" s="7">
        <f t="shared" si="79"/>
        <v>9.9617484167564399E-2</v>
      </c>
    </row>
    <row r="38" spans="1:49" s="22" customFormat="1" x14ac:dyDescent="0.2">
      <c r="A38" s="11" t="s">
        <v>22</v>
      </c>
      <c r="B38" s="9">
        <f>SUM(B35:B37)</f>
        <v>1</v>
      </c>
      <c r="C38" s="9">
        <f t="shared" ref="C38:T38" si="82">SUM(C35:C37)</f>
        <v>1</v>
      </c>
      <c r="D38" s="9">
        <f t="shared" si="82"/>
        <v>1</v>
      </c>
      <c r="E38" s="9">
        <f t="shared" si="82"/>
        <v>1</v>
      </c>
      <c r="F38" s="9">
        <f t="shared" si="82"/>
        <v>1</v>
      </c>
      <c r="G38" s="9">
        <f t="shared" si="82"/>
        <v>1</v>
      </c>
      <c r="H38" s="9">
        <f t="shared" si="82"/>
        <v>1</v>
      </c>
      <c r="I38" s="9">
        <f t="shared" si="82"/>
        <v>0.99999999999999989</v>
      </c>
      <c r="J38" s="9">
        <f t="shared" si="82"/>
        <v>1</v>
      </c>
      <c r="K38" s="9">
        <f t="shared" si="82"/>
        <v>1</v>
      </c>
      <c r="L38" s="9">
        <f t="shared" si="82"/>
        <v>1</v>
      </c>
      <c r="M38" s="9">
        <f t="shared" si="82"/>
        <v>1</v>
      </c>
      <c r="N38" s="9">
        <f t="shared" si="82"/>
        <v>1</v>
      </c>
      <c r="O38" s="9">
        <f t="shared" si="82"/>
        <v>1</v>
      </c>
      <c r="P38" s="9">
        <f t="shared" si="82"/>
        <v>1</v>
      </c>
      <c r="Q38" s="9">
        <f t="shared" si="82"/>
        <v>1</v>
      </c>
      <c r="R38" s="9">
        <f t="shared" si="82"/>
        <v>1</v>
      </c>
      <c r="S38" s="9">
        <f t="shared" si="82"/>
        <v>1</v>
      </c>
      <c r="T38" s="9">
        <f t="shared" si="82"/>
        <v>1</v>
      </c>
      <c r="U38" s="9">
        <f t="shared" ref="U38:AT38" si="83">SUM(U35:U37)</f>
        <v>1</v>
      </c>
      <c r="V38" s="9">
        <f t="shared" si="83"/>
        <v>1</v>
      </c>
      <c r="W38" s="9">
        <f t="shared" si="83"/>
        <v>1</v>
      </c>
      <c r="X38" s="9">
        <f t="shared" si="83"/>
        <v>0.99999999999999989</v>
      </c>
      <c r="Y38" s="9">
        <f t="shared" si="83"/>
        <v>1</v>
      </c>
      <c r="Z38" s="9">
        <f t="shared" si="83"/>
        <v>1</v>
      </c>
      <c r="AA38" s="9">
        <f t="shared" si="83"/>
        <v>1</v>
      </c>
      <c r="AB38" s="9">
        <f t="shared" si="83"/>
        <v>1</v>
      </c>
      <c r="AC38" s="9">
        <f t="shared" si="83"/>
        <v>1</v>
      </c>
      <c r="AD38" s="9">
        <f t="shared" si="83"/>
        <v>1</v>
      </c>
      <c r="AE38" s="9">
        <f t="shared" si="83"/>
        <v>1</v>
      </c>
      <c r="AF38" s="9">
        <f t="shared" si="83"/>
        <v>1</v>
      </c>
      <c r="AG38" s="9">
        <f t="shared" si="83"/>
        <v>1</v>
      </c>
      <c r="AH38" s="9">
        <f t="shared" si="83"/>
        <v>1</v>
      </c>
      <c r="AI38" s="9">
        <f t="shared" si="83"/>
        <v>1</v>
      </c>
      <c r="AJ38" s="9">
        <f t="shared" si="83"/>
        <v>1</v>
      </c>
      <c r="AK38" s="9">
        <f t="shared" si="83"/>
        <v>1</v>
      </c>
      <c r="AL38" s="9">
        <f t="shared" si="83"/>
        <v>1</v>
      </c>
      <c r="AM38" s="9">
        <f t="shared" si="83"/>
        <v>0.99999999999999989</v>
      </c>
      <c r="AN38" s="9">
        <f t="shared" si="83"/>
        <v>1</v>
      </c>
      <c r="AO38" s="9">
        <f t="shared" si="83"/>
        <v>1</v>
      </c>
      <c r="AP38" s="9">
        <f t="shared" si="83"/>
        <v>1</v>
      </c>
      <c r="AQ38" s="9">
        <f t="shared" si="83"/>
        <v>1</v>
      </c>
      <c r="AR38" s="9">
        <f t="shared" si="83"/>
        <v>1</v>
      </c>
      <c r="AS38" s="9">
        <f t="shared" si="83"/>
        <v>1</v>
      </c>
      <c r="AT38" s="9">
        <f t="shared" si="83"/>
        <v>1</v>
      </c>
      <c r="AV38" s="9">
        <f>SUM(AV34:AV37)</f>
        <v>1</v>
      </c>
      <c r="AW38" s="23"/>
    </row>
    <row r="39" spans="1:49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49" ht="17" x14ac:dyDescent="0.25">
      <c r="A40" s="12" t="s">
        <v>40</v>
      </c>
    </row>
    <row r="42" spans="1:49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49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54" spans="22:22" x14ac:dyDescent="0.2">
      <c r="V54" s="6"/>
    </row>
  </sheetData>
  <mergeCells count="1">
    <mergeCell ref="B19:AT1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F2FC0-C7F5-4E81-B75E-3D7E4C91E772}">
  <dimension ref="A1:AI52"/>
  <sheetViews>
    <sheetView workbookViewId="0">
      <selection sqref="A1:A2"/>
    </sheetView>
  </sheetViews>
  <sheetFormatPr baseColWidth="10" defaultColWidth="9.1640625" defaultRowHeight="15" x14ac:dyDescent="0.2"/>
  <cols>
    <col min="1" max="1" width="32.33203125" customWidth="1"/>
  </cols>
  <sheetData>
    <row r="1" spans="1:34" x14ac:dyDescent="0.2">
      <c r="A1" t="s">
        <v>154</v>
      </c>
    </row>
    <row r="2" spans="1:34" x14ac:dyDescent="0.2">
      <c r="A2" t="s">
        <v>155</v>
      </c>
    </row>
    <row r="3" spans="1:34" x14ac:dyDescent="0.2">
      <c r="A3" s="2" t="s">
        <v>140</v>
      </c>
    </row>
    <row r="4" spans="1:34" x14ac:dyDescent="0.2">
      <c r="L4" s="4"/>
    </row>
    <row r="5" spans="1:34" x14ac:dyDescent="0.2">
      <c r="A5" s="3" t="s">
        <v>6</v>
      </c>
      <c r="B5" s="4"/>
      <c r="C5" s="4"/>
      <c r="D5" s="4"/>
      <c r="E5" s="4"/>
      <c r="F5" s="4"/>
      <c r="I5" s="4"/>
      <c r="Z5" s="3" t="s">
        <v>27</v>
      </c>
      <c r="AA5" s="3" t="s">
        <v>36</v>
      </c>
    </row>
    <row r="6" spans="1:34" ht="17" x14ac:dyDescent="0.25">
      <c r="A6" s="3" t="s">
        <v>42</v>
      </c>
      <c r="B6" s="7">
        <v>41.064999999999998</v>
      </c>
      <c r="C6" s="7">
        <v>39.26</v>
      </c>
      <c r="D6" s="7">
        <v>41.707999999999998</v>
      </c>
      <c r="E6" s="7">
        <v>40.261000000000003</v>
      </c>
      <c r="F6" s="7">
        <v>41.575000000000003</v>
      </c>
      <c r="G6" s="7">
        <v>41.084000000000003</v>
      </c>
      <c r="H6" s="7">
        <v>41.39</v>
      </c>
      <c r="I6" s="7">
        <v>40.783000000000001</v>
      </c>
      <c r="J6" s="7">
        <v>39.512</v>
      </c>
      <c r="K6" s="7">
        <v>41.773000000000003</v>
      </c>
      <c r="L6" s="7">
        <v>42.365000000000002</v>
      </c>
      <c r="M6" s="7">
        <v>42.281999999999996</v>
      </c>
      <c r="N6" s="7">
        <v>42.405999999999999</v>
      </c>
      <c r="O6" s="7">
        <v>41.563000000000002</v>
      </c>
      <c r="P6" s="7">
        <v>41.445</v>
      </c>
      <c r="Q6" s="7">
        <v>41.899000000000001</v>
      </c>
      <c r="R6" s="7">
        <v>41.779000000000003</v>
      </c>
      <c r="S6" s="7">
        <v>40.473999999999997</v>
      </c>
      <c r="T6" s="7">
        <v>41.002000000000002</v>
      </c>
      <c r="U6" s="7">
        <v>41.667000000000002</v>
      </c>
      <c r="V6" s="7">
        <v>41.07</v>
      </c>
      <c r="W6" s="7">
        <v>41.811</v>
      </c>
      <c r="X6" s="7">
        <v>41.536000000000001</v>
      </c>
      <c r="Y6" s="7"/>
      <c r="Z6" s="7">
        <f t="shared" ref="Z6:Z15" si="0">AVERAGE(B6:X6)</f>
        <v>41.291739130434784</v>
      </c>
      <c r="AA6" s="7">
        <f t="shared" ref="AA6:AA15" si="1">STDEV(B6:X6)</f>
        <v>0.81339050318523953</v>
      </c>
      <c r="AD6" s="7"/>
    </row>
    <row r="7" spans="1:34" ht="17" x14ac:dyDescent="0.25">
      <c r="A7" s="3" t="s">
        <v>43</v>
      </c>
      <c r="B7" s="7">
        <v>0.35699999999999998</v>
      </c>
      <c r="C7" s="7">
        <v>1.829</v>
      </c>
      <c r="D7" s="7">
        <v>0.27800000000000002</v>
      </c>
      <c r="E7" s="7">
        <v>0.53300000000000003</v>
      </c>
      <c r="F7" s="7">
        <v>0.129</v>
      </c>
      <c r="G7" s="7">
        <v>0.871</v>
      </c>
      <c r="H7" s="7">
        <v>0.35299999999999998</v>
      </c>
      <c r="I7" s="7">
        <v>1.167</v>
      </c>
      <c r="J7" s="7">
        <v>1.0009999999999999</v>
      </c>
      <c r="K7" s="7">
        <v>6.3E-2</v>
      </c>
      <c r="L7" s="7">
        <v>3.9E-2</v>
      </c>
      <c r="M7" s="7">
        <v>8.5000000000000006E-2</v>
      </c>
      <c r="N7" s="7">
        <v>0.246</v>
      </c>
      <c r="O7" s="7">
        <v>3.7999999999999999E-2</v>
      </c>
      <c r="P7" s="7">
        <v>0.105</v>
      </c>
      <c r="Q7" s="7">
        <v>0.13800000000000001</v>
      </c>
      <c r="R7" s="7">
        <v>0.41299999999999998</v>
      </c>
      <c r="S7" s="7">
        <v>1.766</v>
      </c>
      <c r="T7" s="7">
        <v>0.67600000000000005</v>
      </c>
      <c r="U7" s="7">
        <v>0.105</v>
      </c>
      <c r="V7" s="7">
        <v>0.66200000000000003</v>
      </c>
      <c r="W7" s="7">
        <v>0.13800000000000001</v>
      </c>
      <c r="X7" s="7">
        <v>0.60299999999999998</v>
      </c>
      <c r="Y7" s="7"/>
      <c r="Z7" s="7">
        <f t="shared" si="0"/>
        <v>0.50413043478260877</v>
      </c>
      <c r="AA7" s="7">
        <f t="shared" si="1"/>
        <v>0.5194148197161027</v>
      </c>
      <c r="AD7" s="7"/>
    </row>
    <row r="8" spans="1:34" x14ac:dyDescent="0.2">
      <c r="A8" s="3" t="s">
        <v>0</v>
      </c>
      <c r="B8" s="7">
        <v>1.23</v>
      </c>
      <c r="C8" s="7">
        <v>1.583</v>
      </c>
      <c r="D8" s="7">
        <v>1.0820000000000001</v>
      </c>
      <c r="E8" s="7">
        <v>1.611</v>
      </c>
      <c r="F8" s="7">
        <v>1.1220000000000001</v>
      </c>
      <c r="G8" s="7">
        <v>0.98299999999999998</v>
      </c>
      <c r="H8" s="7">
        <v>1.0169999999999999</v>
      </c>
      <c r="I8" s="7">
        <v>1.149</v>
      </c>
      <c r="J8" s="7">
        <v>1.3720000000000001</v>
      </c>
      <c r="K8" s="7">
        <v>1.3080000000000001</v>
      </c>
      <c r="L8" s="7">
        <v>1.01</v>
      </c>
      <c r="M8" s="7">
        <v>0.92400000000000004</v>
      </c>
      <c r="N8" s="7">
        <v>0.86</v>
      </c>
      <c r="O8" s="7">
        <v>1.0820000000000001</v>
      </c>
      <c r="P8" s="7">
        <v>1.2629999999999999</v>
      </c>
      <c r="Q8" s="7">
        <v>0.82</v>
      </c>
      <c r="R8" s="7">
        <v>1.109</v>
      </c>
      <c r="S8" s="7">
        <v>1.1879999999999999</v>
      </c>
      <c r="T8" s="7">
        <v>1.1839999999999999</v>
      </c>
      <c r="U8" s="7">
        <v>0.95699999999999996</v>
      </c>
      <c r="V8" s="7">
        <v>1.3149999999999999</v>
      </c>
      <c r="W8" s="7">
        <v>0.98099999999999998</v>
      </c>
      <c r="X8" s="7">
        <v>1.131</v>
      </c>
      <c r="Y8" s="7"/>
      <c r="Z8" s="7">
        <f t="shared" si="0"/>
        <v>1.1426521739130435</v>
      </c>
      <c r="AA8" s="7">
        <f t="shared" si="1"/>
        <v>0.20328542600707278</v>
      </c>
      <c r="AD8" s="7"/>
    </row>
    <row r="9" spans="1:34" x14ac:dyDescent="0.2">
      <c r="A9" s="3" t="s">
        <v>48</v>
      </c>
      <c r="B9" s="7">
        <v>4.0000000000000001E-3</v>
      </c>
      <c r="C9" s="7">
        <v>3.3000000000000002E-2</v>
      </c>
      <c r="D9" s="7">
        <v>2.4E-2</v>
      </c>
      <c r="E9" s="7">
        <v>7.0000000000000001E-3</v>
      </c>
      <c r="F9" s="7">
        <v>2.1000000000000001E-2</v>
      </c>
      <c r="G9" s="7">
        <v>1E-3</v>
      </c>
      <c r="H9" s="7">
        <v>2.1999999999999999E-2</v>
      </c>
      <c r="I9" s="7">
        <v>4.9000000000000002E-2</v>
      </c>
      <c r="J9" s="7">
        <v>0.03</v>
      </c>
      <c r="K9" s="7">
        <v>2.8000000000000001E-2</v>
      </c>
      <c r="L9" s="7">
        <v>3.4000000000000002E-2</v>
      </c>
      <c r="M9" s="7">
        <v>1.2999999999999999E-2</v>
      </c>
      <c r="N9" s="7">
        <v>2.4E-2</v>
      </c>
      <c r="O9" s="7">
        <v>3.2000000000000001E-2</v>
      </c>
      <c r="P9" s="7">
        <v>4.1000000000000002E-2</v>
      </c>
      <c r="Q9" s="7">
        <v>2.8000000000000001E-2</v>
      </c>
      <c r="R9" s="7">
        <v>1.6E-2</v>
      </c>
      <c r="S9" s="7">
        <v>2E-3</v>
      </c>
      <c r="T9" s="7">
        <v>8.9999999999999993E-3</v>
      </c>
      <c r="U9" s="7">
        <v>2.1000000000000001E-2</v>
      </c>
      <c r="V9" s="7">
        <v>2.7E-2</v>
      </c>
      <c r="W9" s="7">
        <v>3.5000000000000003E-2</v>
      </c>
      <c r="X9" s="7">
        <v>2.7E-2</v>
      </c>
      <c r="Y9" s="7"/>
      <c r="Z9" s="7">
        <f t="shared" si="0"/>
        <v>2.2956521739130441E-2</v>
      </c>
      <c r="AA9" s="7">
        <f t="shared" si="1"/>
        <v>1.2567918251244332E-2</v>
      </c>
      <c r="AD9" s="7"/>
    </row>
    <row r="10" spans="1:34" x14ac:dyDescent="0.2">
      <c r="A10" s="3" t="s">
        <v>1</v>
      </c>
      <c r="B10" s="7">
        <v>4.1000000000000002E-2</v>
      </c>
      <c r="C10" s="7">
        <v>0.504</v>
      </c>
      <c r="D10" s="7">
        <v>0.152</v>
      </c>
      <c r="E10" s="7">
        <v>0.41099999999999998</v>
      </c>
      <c r="F10" s="7">
        <v>5.7000000000000002E-2</v>
      </c>
      <c r="G10" s="7">
        <v>0.28699999999999998</v>
      </c>
      <c r="H10" s="7">
        <v>0.245</v>
      </c>
      <c r="I10" s="7">
        <v>0.50600000000000001</v>
      </c>
      <c r="J10" s="7">
        <v>0.67900000000000005</v>
      </c>
      <c r="K10" s="7">
        <v>1.0999999999999999E-2</v>
      </c>
      <c r="L10" s="7">
        <v>1.9E-2</v>
      </c>
      <c r="M10" s="7">
        <v>1.6E-2</v>
      </c>
      <c r="N10" s="7">
        <v>3.9E-2</v>
      </c>
      <c r="O10" s="7">
        <v>1.7000000000000001E-2</v>
      </c>
      <c r="P10" s="7">
        <v>0</v>
      </c>
      <c r="Q10" s="7">
        <v>3.4000000000000002E-2</v>
      </c>
      <c r="R10" s="7">
        <v>0.253</v>
      </c>
      <c r="S10" s="7">
        <v>0.71499999999999997</v>
      </c>
      <c r="T10" s="7">
        <v>0.36099999999999999</v>
      </c>
      <c r="U10" s="7">
        <v>5.0000000000000001E-3</v>
      </c>
      <c r="V10" s="7">
        <v>0.432</v>
      </c>
      <c r="W10" s="7">
        <v>2.1999999999999999E-2</v>
      </c>
      <c r="X10" s="7">
        <v>0.36099999999999999</v>
      </c>
      <c r="Y10" s="7"/>
      <c r="Z10" s="7">
        <f t="shared" si="0"/>
        <v>0.22465217391304351</v>
      </c>
      <c r="AA10" s="7">
        <f t="shared" si="1"/>
        <v>0.231239468299866</v>
      </c>
      <c r="AD10" s="7"/>
    </row>
    <row r="11" spans="1:34" x14ac:dyDescent="0.2">
      <c r="A11" s="3" t="s">
        <v>2</v>
      </c>
      <c r="B11" s="7">
        <v>52.314</v>
      </c>
      <c r="C11" s="7">
        <v>51.28</v>
      </c>
      <c r="D11" s="7">
        <v>53.37</v>
      </c>
      <c r="E11" s="7">
        <v>51.448</v>
      </c>
      <c r="F11" s="7">
        <v>53.015000000000001</v>
      </c>
      <c r="G11" s="7">
        <v>53.164999999999999</v>
      </c>
      <c r="H11" s="7">
        <v>52.753</v>
      </c>
      <c r="I11" s="7">
        <v>52.353999999999999</v>
      </c>
      <c r="J11" s="7">
        <v>51.337000000000003</v>
      </c>
      <c r="K11" s="7">
        <v>53.284999999999997</v>
      </c>
      <c r="L11" s="7">
        <v>54.072000000000003</v>
      </c>
      <c r="M11" s="7">
        <v>54.249000000000002</v>
      </c>
      <c r="N11" s="7">
        <v>54.292000000000002</v>
      </c>
      <c r="O11" s="7">
        <v>53.313000000000002</v>
      </c>
      <c r="P11" s="7">
        <v>53.573999999999998</v>
      </c>
      <c r="Q11" s="7">
        <v>53.557000000000002</v>
      </c>
      <c r="R11" s="7">
        <v>53.625999999999998</v>
      </c>
      <c r="S11" s="7">
        <v>52.481000000000002</v>
      </c>
      <c r="T11" s="7">
        <v>52.881</v>
      </c>
      <c r="U11" s="7">
        <v>53.548000000000002</v>
      </c>
      <c r="V11" s="7">
        <v>53.045000000000002</v>
      </c>
      <c r="W11" s="7">
        <v>53.768999999999998</v>
      </c>
      <c r="X11" s="7">
        <v>52.905000000000001</v>
      </c>
      <c r="Y11" s="7"/>
      <c r="Z11" s="7">
        <f t="shared" si="0"/>
        <v>53.027521739130435</v>
      </c>
      <c r="AA11" s="7">
        <f t="shared" si="1"/>
        <v>0.85290955875463104</v>
      </c>
      <c r="AD11" s="7"/>
    </row>
    <row r="12" spans="1:34" ht="17" x14ac:dyDescent="0.25">
      <c r="A12" s="3" t="s">
        <v>44</v>
      </c>
      <c r="B12" s="7">
        <v>0.249</v>
      </c>
      <c r="C12" s="7">
        <v>0.30199999999999999</v>
      </c>
      <c r="D12" s="7">
        <v>0.307</v>
      </c>
      <c r="E12" s="7">
        <v>0.25800000000000001</v>
      </c>
      <c r="F12" s="7">
        <v>0.33100000000000002</v>
      </c>
      <c r="G12" s="7">
        <v>0.33800000000000002</v>
      </c>
      <c r="H12" s="7">
        <v>0.33600000000000002</v>
      </c>
      <c r="I12" s="7">
        <v>0.33600000000000002</v>
      </c>
      <c r="J12" s="7">
        <v>0.35799999999999998</v>
      </c>
      <c r="K12" s="7">
        <v>0.27600000000000002</v>
      </c>
      <c r="L12" s="7">
        <v>0.36699999999999999</v>
      </c>
      <c r="M12" s="7">
        <v>0.32300000000000001</v>
      </c>
      <c r="N12" s="7">
        <v>0.28599999999999998</v>
      </c>
      <c r="O12" s="7">
        <v>0.307</v>
      </c>
      <c r="P12" s="7">
        <v>0.32400000000000001</v>
      </c>
      <c r="Q12" s="7">
        <v>0.318</v>
      </c>
      <c r="R12" s="7">
        <v>0.28799999999999998</v>
      </c>
      <c r="S12" s="7">
        <v>0.32900000000000001</v>
      </c>
      <c r="T12" s="7">
        <v>0.34200000000000003</v>
      </c>
      <c r="U12" s="7">
        <v>0.32300000000000001</v>
      </c>
      <c r="V12" s="7">
        <v>0.32900000000000001</v>
      </c>
      <c r="W12" s="7">
        <v>0.34699999999999998</v>
      </c>
      <c r="X12" s="7">
        <v>0.33800000000000002</v>
      </c>
      <c r="Y12" s="7"/>
      <c r="Z12" s="7">
        <f t="shared" si="0"/>
        <v>0.31791304347826088</v>
      </c>
      <c r="AA12" s="7">
        <f t="shared" si="1"/>
        <v>3.0083086524850804E-2</v>
      </c>
      <c r="AD12" s="7"/>
    </row>
    <row r="13" spans="1:34" x14ac:dyDescent="0.2">
      <c r="A13" s="3" t="s">
        <v>3</v>
      </c>
      <c r="B13" s="7">
        <v>0.37</v>
      </c>
      <c r="C13" s="7">
        <v>0.34399999999999997</v>
      </c>
      <c r="D13" s="7">
        <v>0.67700000000000005</v>
      </c>
      <c r="E13" s="7">
        <v>0.44800000000000001</v>
      </c>
      <c r="F13" s="7">
        <v>0.224</v>
      </c>
      <c r="G13" s="7">
        <v>0.53900000000000003</v>
      </c>
      <c r="H13" s="7">
        <v>0.55100000000000005</v>
      </c>
      <c r="I13" s="7">
        <v>0.56799999999999995</v>
      </c>
      <c r="J13" s="7">
        <v>0.48399999999999999</v>
      </c>
      <c r="K13" s="7">
        <v>0.42799999999999999</v>
      </c>
      <c r="L13" s="7">
        <v>0.69899999999999995</v>
      </c>
      <c r="M13" s="7">
        <v>0.505</v>
      </c>
      <c r="N13" s="7">
        <v>0.47299999999999998</v>
      </c>
      <c r="O13" s="7">
        <v>0.51100000000000001</v>
      </c>
      <c r="P13" s="7">
        <v>0.55000000000000004</v>
      </c>
      <c r="Q13" s="7">
        <v>0.63100000000000001</v>
      </c>
      <c r="R13" s="7">
        <v>0.47399999999999998</v>
      </c>
      <c r="S13" s="7">
        <v>0.433</v>
      </c>
      <c r="T13" s="7">
        <v>0.72699999999999998</v>
      </c>
      <c r="U13" s="7">
        <v>0.497</v>
      </c>
      <c r="V13" s="7">
        <v>0.57299999999999995</v>
      </c>
      <c r="W13" s="7">
        <v>0.45900000000000002</v>
      </c>
      <c r="X13" s="7">
        <v>0.623</v>
      </c>
      <c r="Y13" s="7"/>
      <c r="Z13" s="7">
        <f t="shared" si="0"/>
        <v>0.51252173913043475</v>
      </c>
      <c r="AA13" s="7">
        <f t="shared" si="1"/>
        <v>0.11697003095790208</v>
      </c>
      <c r="AD13" s="7"/>
    </row>
    <row r="14" spans="1:34" x14ac:dyDescent="0.2">
      <c r="A14" s="3" t="s">
        <v>4</v>
      </c>
      <c r="B14" s="7">
        <v>5.5389999999999997</v>
      </c>
      <c r="C14" s="7">
        <v>5.4139999999999997</v>
      </c>
      <c r="D14" s="7">
        <v>3.008</v>
      </c>
      <c r="E14" s="7">
        <v>4.907</v>
      </c>
      <c r="F14" s="7">
        <v>4.6680000000000001</v>
      </c>
      <c r="G14" s="7">
        <v>3.5870000000000002</v>
      </c>
      <c r="H14" s="7">
        <v>4.3970000000000002</v>
      </c>
      <c r="I14" s="7">
        <v>3.645</v>
      </c>
      <c r="J14" s="7">
        <v>4.6749999999999998</v>
      </c>
      <c r="K14" s="7">
        <v>3.8490000000000002</v>
      </c>
      <c r="L14" s="7">
        <v>2.9529999999999998</v>
      </c>
      <c r="M14" s="7">
        <v>3.056</v>
      </c>
      <c r="N14" s="7">
        <v>2.9249999999999998</v>
      </c>
      <c r="O14" s="7">
        <v>4.6189999999999998</v>
      </c>
      <c r="P14" s="7">
        <v>3.4510000000000001</v>
      </c>
      <c r="Q14" s="7">
        <v>3.96</v>
      </c>
      <c r="R14" s="7">
        <v>3.4</v>
      </c>
      <c r="S14" s="7">
        <v>3.3010000000000002</v>
      </c>
      <c r="T14" s="7">
        <v>3.13</v>
      </c>
      <c r="U14" s="7">
        <v>3.879</v>
      </c>
      <c r="V14" s="7">
        <v>3.3039999999999998</v>
      </c>
      <c r="W14" s="7">
        <v>3.43</v>
      </c>
      <c r="X14" s="7">
        <v>3.5470000000000002</v>
      </c>
      <c r="Y14" s="7"/>
      <c r="Z14" s="7">
        <f t="shared" si="0"/>
        <v>3.8540869565217393</v>
      </c>
      <c r="AA14" s="7">
        <f t="shared" si="1"/>
        <v>0.78414973715271963</v>
      </c>
      <c r="AD14" s="7"/>
    </row>
    <row r="15" spans="1:34" x14ac:dyDescent="0.2">
      <c r="A15" s="3" t="s">
        <v>124</v>
      </c>
      <c r="B15" s="7">
        <v>7.8903334582240553E-2</v>
      </c>
      <c r="C15" s="7">
        <v>6.4083926564256294E-2</v>
      </c>
      <c r="D15" s="7">
        <v>7.0492319220681915E-2</v>
      </c>
      <c r="E15" s="7">
        <v>0.23310528287748222</v>
      </c>
      <c r="F15" s="7">
        <v>0.13057100037467217</v>
      </c>
      <c r="G15" s="7">
        <v>2.4431997002622708E-2</v>
      </c>
      <c r="H15" s="7">
        <v>4.606032221805921E-2</v>
      </c>
      <c r="I15" s="7">
        <v>3.5246159610340957E-2</v>
      </c>
      <c r="J15" s="7">
        <v>6.488497564630949E-2</v>
      </c>
      <c r="K15" s="7">
        <v>0.10653952791307608</v>
      </c>
      <c r="L15" s="7">
        <v>6.7288122892469104E-2</v>
      </c>
      <c r="M15" s="7">
        <v>2.9238291494941927E-2</v>
      </c>
      <c r="N15" s="7">
        <v>2.0827276133383293E-2</v>
      </c>
      <c r="O15" s="7">
        <v>6.6086549269389297E-2</v>
      </c>
      <c r="P15" s="7">
        <v>7.4097040089921323E-2</v>
      </c>
      <c r="Q15" s="7">
        <v>5.6473960284750845E-2</v>
      </c>
      <c r="R15" s="7">
        <v>7.609966279505434E-2</v>
      </c>
      <c r="S15" s="7">
        <v>3.0439865118021735E-2</v>
      </c>
      <c r="T15" s="7">
        <v>5.6073435743724254E-2</v>
      </c>
      <c r="U15" s="7">
        <v>3.604720869239416E-2</v>
      </c>
      <c r="V15" s="7">
        <v>0.11174634694642191</v>
      </c>
      <c r="W15" s="7">
        <v>4.8863994005245416E-2</v>
      </c>
      <c r="X15" s="7">
        <v>0.11134582240539531</v>
      </c>
      <c r="Y15" s="7"/>
      <c r="Z15" s="7">
        <f t="shared" si="0"/>
        <v>7.1258540081776275E-2</v>
      </c>
      <c r="AA15" s="7">
        <f t="shared" si="1"/>
        <v>4.6082308307868275E-2</v>
      </c>
      <c r="AD15" s="7"/>
    </row>
    <row r="16" spans="1:34" x14ac:dyDescent="0.2">
      <c r="A16" s="14" t="s">
        <v>125</v>
      </c>
      <c r="B16" s="7">
        <f>B13*0.5*16/19+B14*0.5*16/35.45+B15*16/32.07</f>
        <v>1.445140924451108</v>
      </c>
      <c r="C16" s="7">
        <f t="shared" ref="C16:X16" si="2">C13*0.5*16/19+C14*0.5*16/35.45+C15*16/32.07</f>
        <v>1.3985912806585232</v>
      </c>
      <c r="D16" s="7">
        <f t="shared" si="2"/>
        <v>0.99903709122753059</v>
      </c>
      <c r="E16" s="7">
        <f t="shared" si="2"/>
        <v>1.4122923003577423</v>
      </c>
      <c r="F16" s="7">
        <f t="shared" si="2"/>
        <v>1.2128861518311629</v>
      </c>
      <c r="G16" s="7">
        <f t="shared" si="2"/>
        <v>1.0486148409763607</v>
      </c>
      <c r="H16" s="7">
        <f t="shared" si="2"/>
        <v>1.2472506965432046</v>
      </c>
      <c r="I16" s="7">
        <f t="shared" si="2"/>
        <v>1.0793095039687499</v>
      </c>
      <c r="J16" s="7">
        <f t="shared" si="2"/>
        <v>1.2911682006549516</v>
      </c>
      <c r="K16" s="7">
        <f t="shared" si="2"/>
        <v>1.1019676841482431</v>
      </c>
      <c r="L16" s="7">
        <f t="shared" si="2"/>
        <v>0.99428980022555979</v>
      </c>
      <c r="M16" s="7">
        <f t="shared" si="2"/>
        <v>0.91686620580683531</v>
      </c>
      <c r="N16" s="7">
        <f t="shared" si="2"/>
        <v>0.86963342892651341</v>
      </c>
      <c r="O16" s="7">
        <f t="shared" si="2"/>
        <v>1.2904985795360913</v>
      </c>
      <c r="P16" s="7">
        <f t="shared" si="2"/>
        <v>1.0473336246492135</v>
      </c>
      <c r="Q16" s="7">
        <f t="shared" si="2"/>
        <v>1.187512589538122</v>
      </c>
      <c r="R16" s="7">
        <f t="shared" si="2"/>
        <v>1.0048235825721381</v>
      </c>
      <c r="S16" s="7">
        <f t="shared" si="2"/>
        <v>0.94243903142541086</v>
      </c>
      <c r="T16" s="7">
        <f t="shared" si="2"/>
        <v>1.040427752136597</v>
      </c>
      <c r="U16" s="7">
        <f t="shared" si="2"/>
        <v>1.1026211875313578</v>
      </c>
      <c r="V16" s="7">
        <f t="shared" si="2"/>
        <v>1.042627915776724</v>
      </c>
      <c r="W16" s="7">
        <f t="shared" si="2"/>
        <v>0.99168978142566344</v>
      </c>
      <c r="X16" s="7">
        <f t="shared" si="2"/>
        <v>1.1183185219205929</v>
      </c>
      <c r="Y16" s="7"/>
      <c r="Z16" s="7">
        <f>Z13*0.5*16/19+Z14*0.5*16/35.45+Z15*16/32.07</f>
        <v>1.1211017685342779</v>
      </c>
      <c r="AA16" s="7"/>
      <c r="AD16" s="7"/>
      <c r="AH16" s="7"/>
    </row>
    <row r="17" spans="1:34" x14ac:dyDescent="0.2">
      <c r="A17" s="3" t="s">
        <v>5</v>
      </c>
      <c r="B17" s="7">
        <f>SUM(B6:B15)-B16</f>
        <v>99.802762410131123</v>
      </c>
      <c r="C17" s="7">
        <f t="shared" ref="C17:X17" si="3">SUM(C6:C15)-C16</f>
        <v>99.214492645905736</v>
      </c>
      <c r="D17" s="7">
        <f t="shared" si="3"/>
        <v>99.67745522799315</v>
      </c>
      <c r="E17" s="7">
        <f t="shared" si="3"/>
        <v>98.704812982519726</v>
      </c>
      <c r="F17" s="7">
        <f t="shared" si="3"/>
        <v>100.05968484854354</v>
      </c>
      <c r="G17" s="7">
        <f t="shared" si="3"/>
        <v>99.830817156026256</v>
      </c>
      <c r="H17" s="7">
        <f t="shared" si="3"/>
        <v>99.862809625674856</v>
      </c>
      <c r="I17" s="7">
        <f t="shared" si="3"/>
        <v>99.512936655641596</v>
      </c>
      <c r="J17" s="7">
        <f t="shared" si="3"/>
        <v>98.221716774991364</v>
      </c>
      <c r="K17" s="7">
        <f t="shared" si="3"/>
        <v>100.02557184376482</v>
      </c>
      <c r="L17" s="7">
        <f t="shared" si="3"/>
        <v>100.63099832266691</v>
      </c>
      <c r="M17" s="7">
        <f t="shared" si="3"/>
        <v>100.56537208568808</v>
      </c>
      <c r="N17" s="7">
        <f t="shared" si="3"/>
        <v>100.70219384720687</v>
      </c>
      <c r="O17" s="7">
        <f t="shared" si="3"/>
        <v>100.25758796973329</v>
      </c>
      <c r="P17" s="7">
        <f t="shared" si="3"/>
        <v>99.779763415440698</v>
      </c>
      <c r="Q17" s="7">
        <f t="shared" si="3"/>
        <v>100.25396137074662</v>
      </c>
      <c r="R17" s="7">
        <f t="shared" si="3"/>
        <v>100.42927608022292</v>
      </c>
      <c r="S17" s="7">
        <f t="shared" si="3"/>
        <v>99.777000833692625</v>
      </c>
      <c r="T17" s="7">
        <f t="shared" si="3"/>
        <v>99.32764568360713</v>
      </c>
      <c r="U17" s="7">
        <f t="shared" si="3"/>
        <v>99.935426021161035</v>
      </c>
      <c r="V17" s="7">
        <f t="shared" si="3"/>
        <v>99.826118431169689</v>
      </c>
      <c r="W17" s="7">
        <f t="shared" si="3"/>
        <v>100.04917421257959</v>
      </c>
      <c r="X17" s="7">
        <f t="shared" si="3"/>
        <v>100.0640273004848</v>
      </c>
      <c r="Y17" s="7"/>
      <c r="Z17" s="7">
        <f>SUM(Z6:Z15)-Z16</f>
        <v>99.848330684590977</v>
      </c>
      <c r="AA17" s="7"/>
      <c r="AD17" s="7"/>
      <c r="AH17" s="7"/>
    </row>
    <row r="18" spans="1:34" x14ac:dyDescent="0.2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D18" s="6"/>
    </row>
    <row r="19" spans="1:34" x14ac:dyDescent="0.2">
      <c r="A19" s="3" t="s">
        <v>18</v>
      </c>
      <c r="B19" s="24" t="s">
        <v>28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10"/>
      <c r="Z19" s="6"/>
      <c r="AA19" s="6"/>
      <c r="AD19" s="6"/>
    </row>
    <row r="20" spans="1:34" x14ac:dyDescent="0.2">
      <c r="A20" s="3" t="s">
        <v>7</v>
      </c>
      <c r="B20" s="7">
        <v>2.9968136498752416</v>
      </c>
      <c r="C20" s="7">
        <v>2.883446473177381</v>
      </c>
      <c r="D20" s="7">
        <v>2.9931846892146616</v>
      </c>
      <c r="E20" s="7">
        <v>2.9667032031765856</v>
      </c>
      <c r="F20" s="7">
        <v>3.0049806256797789</v>
      </c>
      <c r="G20" s="7">
        <v>2.9529180266818669</v>
      </c>
      <c r="H20" s="7">
        <v>2.9921444597601781</v>
      </c>
      <c r="I20" s="7">
        <v>2.9394704823128857</v>
      </c>
      <c r="J20" s="7">
        <v>2.9207095993316687</v>
      </c>
      <c r="K20" s="7">
        <v>3.0066431644708604</v>
      </c>
      <c r="L20" s="7">
        <v>3.0102666780959497</v>
      </c>
      <c r="M20" s="7">
        <v>3.0049919698025933</v>
      </c>
      <c r="N20" s="7">
        <v>3.0020167034505798</v>
      </c>
      <c r="O20" s="7">
        <v>3.0040132484642044</v>
      </c>
      <c r="P20" s="7">
        <v>2.9890746414546077</v>
      </c>
      <c r="Q20" s="7">
        <v>3.0080401475807843</v>
      </c>
      <c r="R20" s="7">
        <v>2.9812480736253888</v>
      </c>
      <c r="S20" s="7">
        <v>2.8979064476882019</v>
      </c>
      <c r="T20" s="7">
        <v>2.9586540963565429</v>
      </c>
      <c r="U20" s="7">
        <v>3.0014922776240769</v>
      </c>
      <c r="V20" s="7">
        <v>2.9532977761341139</v>
      </c>
      <c r="W20" s="7">
        <v>2.9978243148528403</v>
      </c>
      <c r="X20" s="7">
        <v>2.9773524209187614</v>
      </c>
      <c r="Y20" s="7"/>
      <c r="Z20" s="7">
        <f t="shared" ref="Z20:Z26" si="4">AVERAGE(B20:X20)</f>
        <v>2.9757910073795544</v>
      </c>
      <c r="AA20" s="7">
        <f t="shared" ref="AA20:AA26" si="5">STDEV(B20:X20)</f>
        <v>3.6361885872101991E-2</v>
      </c>
      <c r="AD20" s="6"/>
    </row>
    <row r="21" spans="1:34" x14ac:dyDescent="0.2">
      <c r="A21" s="3" t="s">
        <v>8</v>
      </c>
      <c r="B21" s="7">
        <v>3.0770087293345696E-2</v>
      </c>
      <c r="C21" s="7">
        <v>0.1586528599240544</v>
      </c>
      <c r="D21" s="7">
        <v>2.3563052305996004E-2</v>
      </c>
      <c r="E21" s="7">
        <v>4.6386259484452852E-2</v>
      </c>
      <c r="F21" s="7">
        <v>1.1012140148398252E-2</v>
      </c>
      <c r="G21" s="7">
        <v>7.3938294170076191E-2</v>
      </c>
      <c r="H21" s="7">
        <v>3.0139388559562386E-2</v>
      </c>
      <c r="I21" s="7">
        <v>9.9342112582629122E-2</v>
      </c>
      <c r="J21" s="7">
        <v>8.7390866113949583E-2</v>
      </c>
      <c r="K21" s="7">
        <v>5.3554919733396758E-3</v>
      </c>
      <c r="L21" s="7">
        <v>3.2729168254912611E-3</v>
      </c>
      <c r="M21" s="7">
        <v>7.1347592112594449E-3</v>
      </c>
      <c r="N21" s="7">
        <v>2.0568068199543332E-2</v>
      </c>
      <c r="O21" s="7">
        <v>3.243778226369262E-3</v>
      </c>
      <c r="P21" s="7">
        <v>8.9438913841099511E-3</v>
      </c>
      <c r="Q21" s="7">
        <v>1.1701233832197811E-2</v>
      </c>
      <c r="R21" s="7">
        <v>3.4806690209340414E-2</v>
      </c>
      <c r="S21" s="7">
        <v>0.14933841383756025</v>
      </c>
      <c r="T21" s="7">
        <v>5.7611402719203994E-2</v>
      </c>
      <c r="U21" s="7">
        <v>8.9331967237474171E-3</v>
      </c>
      <c r="V21" s="7">
        <v>5.6222884883786066E-2</v>
      </c>
      <c r="W21" s="7">
        <v>1.1686038442222914E-2</v>
      </c>
      <c r="X21" s="7">
        <v>5.1049969445669585E-2</v>
      </c>
      <c r="Y21" s="7"/>
      <c r="Z21" s="7">
        <f t="shared" si="4"/>
        <v>4.3089730282448079E-2</v>
      </c>
      <c r="AA21" s="7">
        <f t="shared" si="5"/>
        <v>4.4557978452055454E-2</v>
      </c>
      <c r="AD21" s="6"/>
    </row>
    <row r="22" spans="1:34" x14ac:dyDescent="0.2">
      <c r="A22" s="3" t="s">
        <v>11</v>
      </c>
      <c r="B22" s="7">
        <v>8.8662720962489394E-2</v>
      </c>
      <c r="C22" s="7">
        <v>0.11483930252709722</v>
      </c>
      <c r="D22" s="7">
        <v>7.6698954443400705E-2</v>
      </c>
      <c r="E22" s="7">
        <v>0.11725547113944819</v>
      </c>
      <c r="F22" s="7">
        <v>8.0103281567688478E-2</v>
      </c>
      <c r="G22" s="7">
        <v>6.9787914626902758E-2</v>
      </c>
      <c r="H22" s="7">
        <v>7.2619978596397267E-2</v>
      </c>
      <c r="I22" s="7">
        <v>8.1800883723751133E-2</v>
      </c>
      <c r="J22" s="7">
        <v>0.1001754977471809</v>
      </c>
      <c r="K22" s="7">
        <v>9.2991231419690373E-2</v>
      </c>
      <c r="L22" s="7">
        <v>7.0887093040774979E-2</v>
      </c>
      <c r="M22" s="7">
        <v>6.4864608006587582E-2</v>
      </c>
      <c r="N22" s="7">
        <v>6.0135687355380212E-2</v>
      </c>
      <c r="O22" s="7">
        <v>7.7244977321018343E-2</v>
      </c>
      <c r="P22" s="7">
        <v>8.9973786820622847E-2</v>
      </c>
      <c r="Q22" s="7">
        <v>5.814894714239089E-2</v>
      </c>
      <c r="R22" s="7">
        <v>7.8166317785381703E-2</v>
      </c>
      <c r="S22" s="7">
        <v>8.4018071195171198E-2</v>
      </c>
      <c r="T22" s="7">
        <v>8.4389592062811866E-2</v>
      </c>
      <c r="U22" s="7">
        <v>6.8093391935764733E-2</v>
      </c>
      <c r="V22" s="7">
        <v>9.340203124915572E-2</v>
      </c>
      <c r="W22" s="7">
        <v>6.9475657120138021E-2</v>
      </c>
      <c r="X22" s="7">
        <v>8.0078551870040038E-2</v>
      </c>
      <c r="Y22" s="7"/>
      <c r="Z22" s="7">
        <f t="shared" si="4"/>
        <v>8.1470171724316712E-2</v>
      </c>
      <c r="AA22" s="7">
        <f t="shared" si="5"/>
        <v>1.5282163104054846E-2</v>
      </c>
      <c r="AD22" s="6"/>
    </row>
    <row r="23" spans="1:34" x14ac:dyDescent="0.2">
      <c r="A23" s="3" t="s">
        <v>12</v>
      </c>
      <c r="B23" s="7">
        <v>2.9203272666721047E-4</v>
      </c>
      <c r="C23" s="7">
        <v>2.4247064040565794E-3</v>
      </c>
      <c r="D23" s="7">
        <v>1.7230941698433571E-3</v>
      </c>
      <c r="E23" s="7">
        <v>5.1602554829109106E-4</v>
      </c>
      <c r="F23" s="7">
        <v>1.518491391552887E-3</v>
      </c>
      <c r="G23" s="7">
        <v>7.1905529982969034E-5</v>
      </c>
      <c r="H23" s="7">
        <v>1.591085188215964E-3</v>
      </c>
      <c r="I23" s="7">
        <v>3.533211499071702E-3</v>
      </c>
      <c r="J23" s="7">
        <v>2.2185245589428464E-3</v>
      </c>
      <c r="K23" s="7">
        <v>2.0161733714123436E-3</v>
      </c>
      <c r="L23" s="7">
        <v>2.4169089983909035E-3</v>
      </c>
      <c r="M23" s="7">
        <v>9.2430386126793828E-4</v>
      </c>
      <c r="N23" s="7">
        <v>1.699732811803254E-3</v>
      </c>
      <c r="O23" s="7">
        <v>2.3138145934744436E-3</v>
      </c>
      <c r="P23" s="7">
        <v>2.9582310690614267E-3</v>
      </c>
      <c r="Q23" s="7">
        <v>2.0110442328636017E-3</v>
      </c>
      <c r="R23" s="7">
        <v>1.142204005392418E-3</v>
      </c>
      <c r="S23" s="7">
        <v>1.4325897864494609E-4</v>
      </c>
      <c r="T23" s="7">
        <v>6.4970361453409056E-4</v>
      </c>
      <c r="U23" s="7">
        <v>1.5133797325344862E-3</v>
      </c>
      <c r="V23" s="7">
        <v>1.9423608717890404E-3</v>
      </c>
      <c r="W23" s="7">
        <v>2.510540827496713E-3</v>
      </c>
      <c r="X23" s="7">
        <v>1.9362122272702299E-3</v>
      </c>
      <c r="Y23" s="7"/>
      <c r="Z23" s="7">
        <f t="shared" si="4"/>
        <v>1.6550846179374105E-3</v>
      </c>
      <c r="AA23" s="7">
        <f t="shared" si="5"/>
        <v>9.0716497959453495E-4</v>
      </c>
      <c r="AD23" s="6"/>
    </row>
    <row r="24" spans="1:34" x14ac:dyDescent="0.2">
      <c r="A24" s="3" t="s">
        <v>13</v>
      </c>
      <c r="B24" s="7">
        <v>5.2678545449060307E-3</v>
      </c>
      <c r="C24" s="7">
        <v>6.5170963548485575E-2</v>
      </c>
      <c r="D24" s="7">
        <v>1.9205240285827065E-2</v>
      </c>
      <c r="E24" s="7">
        <v>5.3320396692282904E-2</v>
      </c>
      <c r="F24" s="7">
        <v>7.2534777156270129E-3</v>
      </c>
      <c r="G24" s="7">
        <v>3.6318054359629204E-2</v>
      </c>
      <c r="H24" s="7">
        <v>3.1182808119742354E-2</v>
      </c>
      <c r="I24" s="7">
        <v>6.4209968668603096E-2</v>
      </c>
      <c r="J24" s="7">
        <v>8.8367210594182052E-2</v>
      </c>
      <c r="K24" s="7">
        <v>1.3939298371973524E-3</v>
      </c>
      <c r="L24" s="7">
        <v>2.376913452048946E-3</v>
      </c>
      <c r="M24" s="7">
        <v>2.0020263242439568E-3</v>
      </c>
      <c r="N24" s="7">
        <v>4.8608521263371262E-3</v>
      </c>
      <c r="O24" s="7">
        <v>2.1632458783787441E-3</v>
      </c>
      <c r="P24" s="7">
        <v>0</v>
      </c>
      <c r="Q24" s="7">
        <v>4.2975495693178692E-3</v>
      </c>
      <c r="R24" s="7">
        <v>3.1785028361545134E-2</v>
      </c>
      <c r="S24" s="7">
        <v>9.0131434392543036E-2</v>
      </c>
      <c r="T24" s="7">
        <v>4.5862567225757239E-2</v>
      </c>
      <c r="U24" s="7">
        <v>6.3412811559223432E-4</v>
      </c>
      <c r="V24" s="7">
        <v>5.4692564721295772E-2</v>
      </c>
      <c r="W24" s="7">
        <v>2.7771562240192574E-3</v>
      </c>
      <c r="X24" s="7">
        <v>4.5559062855757317E-2</v>
      </c>
      <c r="Y24" s="7"/>
      <c r="Z24" s="7">
        <f t="shared" si="4"/>
        <v>2.8644888417970405E-2</v>
      </c>
      <c r="AA24" s="7">
        <f t="shared" si="5"/>
        <v>2.9588949220694029E-2</v>
      </c>
      <c r="AD24" s="6"/>
    </row>
    <row r="25" spans="1:34" x14ac:dyDescent="0.2">
      <c r="A25" s="3" t="s">
        <v>14</v>
      </c>
      <c r="B25" s="7">
        <v>4.8313960434196144</v>
      </c>
      <c r="C25" s="7">
        <v>4.7662455776042441</v>
      </c>
      <c r="D25" s="7">
        <v>4.8470572937556957</v>
      </c>
      <c r="E25" s="7">
        <v>4.7976088803178492</v>
      </c>
      <c r="F25" s="7">
        <v>4.8492545772010454</v>
      </c>
      <c r="G25" s="7">
        <v>4.8358329379381297</v>
      </c>
      <c r="H25" s="7">
        <v>4.8261530859282935</v>
      </c>
      <c r="I25" s="7">
        <v>4.7753653407308247</v>
      </c>
      <c r="J25" s="7">
        <v>4.8023814320832896</v>
      </c>
      <c r="K25" s="7">
        <v>4.8535330630409579</v>
      </c>
      <c r="L25" s="7">
        <v>4.8622467443719257</v>
      </c>
      <c r="M25" s="7">
        <v>4.879174281869906</v>
      </c>
      <c r="N25" s="7">
        <v>4.8639425430032066</v>
      </c>
      <c r="O25" s="7">
        <v>4.8763500986926047</v>
      </c>
      <c r="P25" s="7">
        <v>4.8897368765826883</v>
      </c>
      <c r="Q25" s="7">
        <v>4.8658981332688143</v>
      </c>
      <c r="R25" s="7">
        <v>4.8426410502805703</v>
      </c>
      <c r="S25" s="7">
        <v>4.7552914057538214</v>
      </c>
      <c r="T25" s="7">
        <v>4.8289822813484191</v>
      </c>
      <c r="U25" s="7">
        <v>4.8815197716575458</v>
      </c>
      <c r="V25" s="7">
        <v>4.8271832907888754</v>
      </c>
      <c r="W25" s="7">
        <v>4.8788153639318343</v>
      </c>
      <c r="X25" s="7">
        <v>4.7992026874781493</v>
      </c>
      <c r="Y25" s="7"/>
      <c r="Z25" s="7">
        <f t="shared" si="4"/>
        <v>4.8363396852629696</v>
      </c>
      <c r="AA25" s="7">
        <f t="shared" si="5"/>
        <v>3.8467697717253425E-2</v>
      </c>
      <c r="AD25" s="6"/>
    </row>
    <row r="26" spans="1:34" x14ac:dyDescent="0.2">
      <c r="A26" s="3" t="s">
        <v>15</v>
      </c>
      <c r="B26" s="7">
        <v>4.1614098143055868E-2</v>
      </c>
      <c r="C26" s="7">
        <v>5.0795094249112292E-2</v>
      </c>
      <c r="D26" s="7">
        <v>5.0455179393174066E-2</v>
      </c>
      <c r="E26" s="7">
        <v>4.3537398783518456E-2</v>
      </c>
      <c r="F26" s="7">
        <v>5.4788655255686408E-2</v>
      </c>
      <c r="G26" s="7">
        <v>5.5635065001072494E-2</v>
      </c>
      <c r="H26" s="7">
        <v>5.5626231295558111E-2</v>
      </c>
      <c r="I26" s="7">
        <v>5.5460328860549656E-2</v>
      </c>
      <c r="J26" s="7">
        <v>6.0603208918665358E-2</v>
      </c>
      <c r="K26" s="7">
        <v>4.5493414413826684E-2</v>
      </c>
      <c r="L26" s="7">
        <v>5.9719622492006144E-2</v>
      </c>
      <c r="M26" s="7">
        <v>5.2570674017986589E-2</v>
      </c>
      <c r="N26" s="7">
        <v>4.6366579355472629E-2</v>
      </c>
      <c r="O26" s="7">
        <v>5.0814371802547845E-2</v>
      </c>
      <c r="P26" s="7">
        <v>5.3513438245780705E-2</v>
      </c>
      <c r="Q26" s="7">
        <v>5.2282978340514645E-2</v>
      </c>
      <c r="R26" s="7">
        <v>4.7063670169915667E-2</v>
      </c>
      <c r="S26" s="7">
        <v>5.3945765568390529E-2</v>
      </c>
      <c r="T26" s="7">
        <v>5.6515618837426236E-2</v>
      </c>
      <c r="U26" s="7">
        <v>5.3284482101748423E-2</v>
      </c>
      <c r="V26" s="7">
        <v>5.4179084532060627E-2</v>
      </c>
      <c r="W26" s="7">
        <v>5.6976835759929963E-2</v>
      </c>
      <c r="X26" s="7">
        <v>5.5484988761084153E-2</v>
      </c>
      <c r="Y26" s="7"/>
      <c r="Z26" s="7">
        <f t="shared" si="4"/>
        <v>5.2466381926047113E-2</v>
      </c>
      <c r="AA26" s="7">
        <f t="shared" si="5"/>
        <v>4.8993001361965138E-3</v>
      </c>
      <c r="AD26" s="6"/>
    </row>
    <row r="27" spans="1:34" x14ac:dyDescent="0.2">
      <c r="A27" s="8" t="s">
        <v>20</v>
      </c>
      <c r="B27" s="9">
        <f t="shared" ref="B27:X27" si="6">SUM(B20:B26)</f>
        <v>7.9948164869653198</v>
      </c>
      <c r="C27" s="9">
        <f t="shared" si="6"/>
        <v>8.0415749774344309</v>
      </c>
      <c r="D27" s="9">
        <f t="shared" si="6"/>
        <v>8.0118875035685981</v>
      </c>
      <c r="E27" s="9">
        <f t="shared" si="6"/>
        <v>8.0253276351424283</v>
      </c>
      <c r="F27" s="9">
        <f t="shared" si="6"/>
        <v>8.0089112489597767</v>
      </c>
      <c r="G27" s="9">
        <f t="shared" si="6"/>
        <v>8.0245021983076601</v>
      </c>
      <c r="H27" s="9">
        <f t="shared" si="6"/>
        <v>8.0094570374479481</v>
      </c>
      <c r="I27" s="9">
        <f t="shared" si="6"/>
        <v>8.0191823283783155</v>
      </c>
      <c r="J27" s="9">
        <f t="shared" si="6"/>
        <v>8.0618463393478788</v>
      </c>
      <c r="K27" s="9">
        <f t="shared" si="6"/>
        <v>8.0074264685272851</v>
      </c>
      <c r="L27" s="9">
        <f t="shared" si="6"/>
        <v>8.0111868772765877</v>
      </c>
      <c r="M27" s="9">
        <f t="shared" si="6"/>
        <v>8.0116626230938461</v>
      </c>
      <c r="N27" s="9">
        <f t="shared" si="6"/>
        <v>7.9995901663023226</v>
      </c>
      <c r="O27" s="9">
        <f t="shared" si="6"/>
        <v>8.0161435349785979</v>
      </c>
      <c r="P27" s="9">
        <f t="shared" si="6"/>
        <v>8.0342008655568709</v>
      </c>
      <c r="Q27" s="9">
        <f t="shared" si="6"/>
        <v>8.0023800339668831</v>
      </c>
      <c r="R27" s="9">
        <f t="shared" si="6"/>
        <v>8.0168530344375348</v>
      </c>
      <c r="S27" s="9">
        <f t="shared" si="6"/>
        <v>8.0307747974143329</v>
      </c>
      <c r="T27" s="9">
        <f t="shared" si="6"/>
        <v>8.032665262164695</v>
      </c>
      <c r="U27" s="9">
        <f t="shared" si="6"/>
        <v>8.0154706278910108</v>
      </c>
      <c r="V27" s="9">
        <f t="shared" si="6"/>
        <v>8.0409199931810775</v>
      </c>
      <c r="W27" s="9">
        <f t="shared" si="6"/>
        <v>8.0200659071584806</v>
      </c>
      <c r="X27" s="9">
        <f t="shared" si="6"/>
        <v>8.0106638935567318</v>
      </c>
      <c r="Y27" s="9"/>
      <c r="Z27" s="9">
        <f>SUM(Z20:Z26)</f>
        <v>8.0194569496112429</v>
      </c>
      <c r="AA27" s="6"/>
      <c r="AD27" s="6"/>
    </row>
    <row r="28" spans="1:34" x14ac:dyDescent="0.2">
      <c r="A28" s="3" t="s">
        <v>16</v>
      </c>
      <c r="B28" s="7">
        <v>0.10085811319757379</v>
      </c>
      <c r="C28" s="7">
        <v>9.4371584166663747E-2</v>
      </c>
      <c r="D28" s="7">
        <v>0.18147801617693338</v>
      </c>
      <c r="E28" s="7">
        <v>0.1233072922804884</v>
      </c>
      <c r="F28" s="7">
        <v>6.0475384879585571E-2</v>
      </c>
      <c r="G28" s="7">
        <v>0.14470670010939965</v>
      </c>
      <c r="H28" s="7">
        <v>0.1487852688322352</v>
      </c>
      <c r="I28" s="7">
        <v>0.15291830449696589</v>
      </c>
      <c r="J28" s="7">
        <v>0.13363675787775486</v>
      </c>
      <c r="K28" s="7">
        <v>0.11506710729003837</v>
      </c>
      <c r="L28" s="7">
        <v>0.1855223088510056</v>
      </c>
      <c r="M28" s="7">
        <v>0.13406035845654052</v>
      </c>
      <c r="N28" s="7">
        <v>0.12507431710874933</v>
      </c>
      <c r="O28" s="7">
        <v>0.13795487781317495</v>
      </c>
      <c r="P28" s="7">
        <v>0.14816598410984555</v>
      </c>
      <c r="Q28" s="7">
        <v>0.16921175665764288</v>
      </c>
      <c r="R28" s="7">
        <v>0.1263396359064575</v>
      </c>
      <c r="S28" s="7">
        <v>0.11580233979516795</v>
      </c>
      <c r="T28" s="7">
        <v>0.19594977426748642</v>
      </c>
      <c r="U28" s="7">
        <v>0.13372807428150435</v>
      </c>
      <c r="V28" s="7">
        <v>0.1539069960628098</v>
      </c>
      <c r="W28" s="7">
        <v>0.12292763117729492</v>
      </c>
      <c r="X28" s="7">
        <v>0.16680721215553357</v>
      </c>
      <c r="Y28" s="7"/>
      <c r="Z28" s="7">
        <f>AVERAGE(B28:X28)</f>
        <v>0.13787199112829793</v>
      </c>
      <c r="AA28" s="7">
        <f>STDEV(B28:X28)</f>
        <v>3.1014183894119921E-2</v>
      </c>
      <c r="AD28" s="6"/>
    </row>
    <row r="29" spans="1:34" x14ac:dyDescent="0.2">
      <c r="A29" s="3" t="s">
        <v>17</v>
      </c>
      <c r="B29" s="7">
        <v>0.80924093249158391</v>
      </c>
      <c r="C29" s="7">
        <v>0.79604646053137662</v>
      </c>
      <c r="D29" s="7">
        <v>0.43216595160946492</v>
      </c>
      <c r="E29" s="7">
        <v>0.72387598108419637</v>
      </c>
      <c r="F29" s="7">
        <v>0.67545874921169202</v>
      </c>
      <c r="G29" s="7">
        <v>0.51614130187051255</v>
      </c>
      <c r="H29" s="7">
        <v>0.63635895827570454</v>
      </c>
      <c r="I29" s="7">
        <v>0.52595190498109667</v>
      </c>
      <c r="J29" s="7">
        <v>0.69183024737970922</v>
      </c>
      <c r="K29" s="7">
        <v>0.55461638896614929</v>
      </c>
      <c r="L29" s="7">
        <v>0.42006816841723804</v>
      </c>
      <c r="M29" s="7">
        <v>0.43481018606156036</v>
      </c>
      <c r="N29" s="7">
        <v>0.41454361610574658</v>
      </c>
      <c r="O29" s="7">
        <v>0.66834620199128592</v>
      </c>
      <c r="P29" s="7">
        <v>0.49827390240279323</v>
      </c>
      <c r="Q29" s="7">
        <v>0.5691591501130383</v>
      </c>
      <c r="R29" s="7">
        <v>0.48571057349194224</v>
      </c>
      <c r="S29" s="7">
        <v>0.47316468562319097</v>
      </c>
      <c r="T29" s="7">
        <v>0.45215991198590016</v>
      </c>
      <c r="U29" s="7">
        <v>0.55940113474194408</v>
      </c>
      <c r="V29" s="7">
        <v>0.47564303309673173</v>
      </c>
      <c r="W29" s="7">
        <v>0.49234361347408878</v>
      </c>
      <c r="X29" s="7">
        <v>0.50900884291160764</v>
      </c>
      <c r="Y29" s="7"/>
      <c r="Z29" s="7">
        <f>AVERAGE(B29:X29)</f>
        <v>0.55714434333993712</v>
      </c>
      <c r="AA29" s="7">
        <f>STDEV(B29:X29)</f>
        <v>0.11899720162611097</v>
      </c>
      <c r="AD29" s="6"/>
    </row>
    <row r="30" spans="1:34" x14ac:dyDescent="0.2">
      <c r="A30" s="3" t="s">
        <v>47</v>
      </c>
      <c r="B30" s="7">
        <v>1.2742631201027437E-2</v>
      </c>
      <c r="C30" s="7">
        <v>1.0415654320879764E-2</v>
      </c>
      <c r="D30" s="7">
        <v>1.1195198405524879E-2</v>
      </c>
      <c r="E30" s="7">
        <v>3.801171848621409E-2</v>
      </c>
      <c r="F30" s="7">
        <v>2.0884880525530843E-2</v>
      </c>
      <c r="G30" s="7">
        <v>3.8860956177906992E-3</v>
      </c>
      <c r="H30" s="7">
        <v>7.3686842614897521E-3</v>
      </c>
      <c r="I30" s="7">
        <v>5.6218283719818886E-3</v>
      </c>
      <c r="J30" s="7">
        <v>1.0614006668434995E-2</v>
      </c>
      <c r="K30" s="7">
        <v>1.6969648060396164E-2</v>
      </c>
      <c r="L30" s="7">
        <v>1.0580641971401098E-2</v>
      </c>
      <c r="M30" s="7">
        <v>4.5984940696499896E-3</v>
      </c>
      <c r="N30" s="7">
        <v>3.2628275128037901E-3</v>
      </c>
      <c r="O30" s="7">
        <v>1.0570216372423237E-2</v>
      </c>
      <c r="P30" s="7">
        <v>1.1826093853017408E-2</v>
      </c>
      <c r="Q30" s="7">
        <v>8.9723056526376434E-3</v>
      </c>
      <c r="R30" s="7">
        <v>1.2017071708413145E-2</v>
      </c>
      <c r="S30" s="7">
        <v>4.8231059561977532E-3</v>
      </c>
      <c r="T30" s="7">
        <v>8.9541046280432069E-3</v>
      </c>
      <c r="U30" s="7">
        <v>5.7463554154041892E-3</v>
      </c>
      <c r="V30" s="7">
        <v>1.7782454883585829E-2</v>
      </c>
      <c r="W30" s="7">
        <v>7.7531900618813014E-3</v>
      </c>
      <c r="X30" s="7">
        <v>1.7662628959803202E-2</v>
      </c>
      <c r="Y30" s="7"/>
      <c r="Z30" s="7">
        <f>AVERAGE(B30:X30)</f>
        <v>1.1402601607153579E-2</v>
      </c>
      <c r="AA30" s="7">
        <f>STDEV(B30:X30)</f>
        <v>7.4876968550165873E-3</v>
      </c>
      <c r="AD30" s="6"/>
    </row>
    <row r="31" spans="1:34" x14ac:dyDescent="0.2">
      <c r="A31" s="3" t="s">
        <v>25</v>
      </c>
      <c r="B31" s="7">
        <f>IF((1-B28-B29-B30)&gt;0,1-B28-B29-B30,0)</f>
        <v>7.7158323109814894E-2</v>
      </c>
      <c r="C31" s="7">
        <f t="shared" ref="C31:X31" si="7">IF((1-C28-C29-C30)&gt;0,1-C28-C29-C30,0)</f>
        <v>9.9166300981079925E-2</v>
      </c>
      <c r="D31" s="7">
        <f t="shared" si="7"/>
        <v>0.37516083380807685</v>
      </c>
      <c r="E31" s="7">
        <f t="shared" si="7"/>
        <v>0.11480500814910111</v>
      </c>
      <c r="F31" s="7">
        <f t="shared" si="7"/>
        <v>0.24318098538319155</v>
      </c>
      <c r="G31" s="7">
        <f t="shared" si="7"/>
        <v>0.33526590240229709</v>
      </c>
      <c r="H31" s="7">
        <f t="shared" si="7"/>
        <v>0.2074870886305705</v>
      </c>
      <c r="I31" s="7">
        <f t="shared" si="7"/>
        <v>0.31550796214995558</v>
      </c>
      <c r="J31" s="7">
        <f t="shared" si="7"/>
        <v>0.16391898807410094</v>
      </c>
      <c r="K31" s="7">
        <f t="shared" si="7"/>
        <v>0.31334685568341625</v>
      </c>
      <c r="L31" s="7">
        <f t="shared" si="7"/>
        <v>0.38382888076035526</v>
      </c>
      <c r="M31" s="7">
        <f t="shared" si="7"/>
        <v>0.42653096141224911</v>
      </c>
      <c r="N31" s="7">
        <f t="shared" si="7"/>
        <v>0.45711923927270026</v>
      </c>
      <c r="O31" s="7">
        <f t="shared" si="7"/>
        <v>0.18312870382311591</v>
      </c>
      <c r="P31" s="7">
        <f t="shared" si="7"/>
        <v>0.34173401963434386</v>
      </c>
      <c r="Q31" s="7">
        <f t="shared" si="7"/>
        <v>0.2526567875766812</v>
      </c>
      <c r="R31" s="7">
        <f t="shared" si="7"/>
        <v>0.37593271889318713</v>
      </c>
      <c r="S31" s="7">
        <f t="shared" si="7"/>
        <v>0.40620986862544334</v>
      </c>
      <c r="T31" s="7">
        <f t="shared" si="7"/>
        <v>0.34293620911857026</v>
      </c>
      <c r="U31" s="7">
        <f t="shared" si="7"/>
        <v>0.30112443556114737</v>
      </c>
      <c r="V31" s="7">
        <f t="shared" si="7"/>
        <v>0.35266751595687268</v>
      </c>
      <c r="W31" s="7">
        <f t="shared" si="7"/>
        <v>0.37697556528673504</v>
      </c>
      <c r="X31" s="7">
        <f t="shared" si="7"/>
        <v>0.30652131597305565</v>
      </c>
      <c r="Y31" s="7"/>
      <c r="Z31" s="7">
        <f>AVERAGE(B31:X31)</f>
        <v>0.29358106392461142</v>
      </c>
      <c r="AA31" s="7">
        <f>STDEV(B31:X31)</f>
        <v>0.10744072753463534</v>
      </c>
      <c r="AD31" s="6"/>
    </row>
    <row r="32" spans="1:34" x14ac:dyDescent="0.2">
      <c r="A32" s="8" t="s">
        <v>23</v>
      </c>
      <c r="B32" s="9">
        <f t="shared" ref="B32:X32" si="8">SUM(B28:B31)</f>
        <v>1</v>
      </c>
      <c r="C32" s="9">
        <f t="shared" si="8"/>
        <v>1</v>
      </c>
      <c r="D32" s="9">
        <f t="shared" si="8"/>
        <v>1</v>
      </c>
      <c r="E32" s="9">
        <f t="shared" si="8"/>
        <v>1</v>
      </c>
      <c r="F32" s="9">
        <f t="shared" si="8"/>
        <v>1</v>
      </c>
      <c r="G32" s="9">
        <f t="shared" si="8"/>
        <v>1</v>
      </c>
      <c r="H32" s="9">
        <f t="shared" si="8"/>
        <v>1</v>
      </c>
      <c r="I32" s="9">
        <f t="shared" si="8"/>
        <v>1</v>
      </c>
      <c r="J32" s="9">
        <f t="shared" si="8"/>
        <v>1</v>
      </c>
      <c r="K32" s="9">
        <f t="shared" si="8"/>
        <v>1</v>
      </c>
      <c r="L32" s="9">
        <f t="shared" si="8"/>
        <v>1</v>
      </c>
      <c r="M32" s="9">
        <f t="shared" si="8"/>
        <v>0.99999999999999989</v>
      </c>
      <c r="N32" s="9">
        <f t="shared" si="8"/>
        <v>1</v>
      </c>
      <c r="O32" s="9">
        <f t="shared" si="8"/>
        <v>1</v>
      </c>
      <c r="P32" s="9">
        <f t="shared" si="8"/>
        <v>1</v>
      </c>
      <c r="Q32" s="9">
        <f t="shared" si="8"/>
        <v>1</v>
      </c>
      <c r="R32" s="9">
        <f t="shared" si="8"/>
        <v>1</v>
      </c>
      <c r="S32" s="9">
        <f t="shared" si="8"/>
        <v>1</v>
      </c>
      <c r="T32" s="9">
        <f t="shared" si="8"/>
        <v>1</v>
      </c>
      <c r="U32" s="9">
        <f t="shared" si="8"/>
        <v>1</v>
      </c>
      <c r="V32" s="9">
        <f t="shared" si="8"/>
        <v>1</v>
      </c>
      <c r="W32" s="9">
        <f t="shared" si="8"/>
        <v>1</v>
      </c>
      <c r="X32" s="9">
        <f t="shared" si="8"/>
        <v>1</v>
      </c>
      <c r="Y32" s="9"/>
      <c r="Z32" s="9">
        <f>SUM(Z28:Z31)</f>
        <v>1</v>
      </c>
      <c r="AA32" s="6"/>
      <c r="AD32" s="6"/>
    </row>
    <row r="33" spans="1:35" x14ac:dyDescent="0.2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D33" s="6"/>
    </row>
    <row r="34" spans="1:35" x14ac:dyDescent="0.2">
      <c r="A34" s="3" t="s">
        <v>21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D34" s="6"/>
    </row>
    <row r="35" spans="1:35" x14ac:dyDescent="0.2">
      <c r="A35" s="3" t="s">
        <v>16</v>
      </c>
      <c r="B35" s="7">
        <f t="shared" ref="B35:I35" si="9">IF(SUM(B28+B29)&gt;1,1-B29,B28)</f>
        <v>0.10085811319757379</v>
      </c>
      <c r="C35" s="7">
        <f t="shared" si="9"/>
        <v>9.4371584166663747E-2</v>
      </c>
      <c r="D35" s="7">
        <f t="shared" si="9"/>
        <v>0.18147801617693338</v>
      </c>
      <c r="E35" s="7">
        <f t="shared" si="9"/>
        <v>0.1233072922804884</v>
      </c>
      <c r="F35" s="7">
        <f t="shared" si="9"/>
        <v>6.0475384879585571E-2</v>
      </c>
      <c r="G35" s="7">
        <f t="shared" si="9"/>
        <v>0.14470670010939965</v>
      </c>
      <c r="H35" s="7">
        <f t="shared" si="9"/>
        <v>0.1487852688322352</v>
      </c>
      <c r="I35" s="7">
        <f t="shared" si="9"/>
        <v>0.15291830449696589</v>
      </c>
      <c r="J35" s="7">
        <f t="shared" ref="J35:X35" si="10">IF(SUM(J28+J29)&gt;1,1-J29,J28)</f>
        <v>0.13363675787775486</v>
      </c>
      <c r="K35" s="7">
        <f t="shared" si="10"/>
        <v>0.11506710729003837</v>
      </c>
      <c r="L35" s="7">
        <f t="shared" si="10"/>
        <v>0.1855223088510056</v>
      </c>
      <c r="M35" s="7">
        <f t="shared" si="10"/>
        <v>0.13406035845654052</v>
      </c>
      <c r="N35" s="7">
        <f t="shared" si="10"/>
        <v>0.12507431710874933</v>
      </c>
      <c r="O35" s="7">
        <f t="shared" si="10"/>
        <v>0.13795487781317495</v>
      </c>
      <c r="P35" s="7">
        <f t="shared" si="10"/>
        <v>0.14816598410984555</v>
      </c>
      <c r="Q35" s="7">
        <f t="shared" si="10"/>
        <v>0.16921175665764288</v>
      </c>
      <c r="R35" s="7">
        <f t="shared" si="10"/>
        <v>0.1263396359064575</v>
      </c>
      <c r="S35" s="7">
        <f t="shared" si="10"/>
        <v>0.11580233979516795</v>
      </c>
      <c r="T35" s="7">
        <f t="shared" si="10"/>
        <v>0.19594977426748642</v>
      </c>
      <c r="U35" s="7">
        <f t="shared" si="10"/>
        <v>0.13372807428150435</v>
      </c>
      <c r="V35" s="7">
        <f t="shared" si="10"/>
        <v>0.1539069960628098</v>
      </c>
      <c r="W35" s="7">
        <f t="shared" si="10"/>
        <v>0.12292763117729492</v>
      </c>
      <c r="X35" s="7">
        <f t="shared" si="10"/>
        <v>0.16680721215553357</v>
      </c>
      <c r="Y35" s="7"/>
      <c r="Z35" s="7">
        <f>AVERAGE(B35:X35)</f>
        <v>0.13787199112829793</v>
      </c>
      <c r="AA35" s="7">
        <f>STDEV(B35:X35)</f>
        <v>3.1014183894119921E-2</v>
      </c>
      <c r="AD35" s="7"/>
      <c r="AH35" s="6"/>
      <c r="AI35" s="6"/>
    </row>
    <row r="36" spans="1:35" x14ac:dyDescent="0.2">
      <c r="A36" s="3" t="s">
        <v>17</v>
      </c>
      <c r="B36" s="7">
        <f t="shared" ref="B36:X36" si="11">B29</f>
        <v>0.80924093249158391</v>
      </c>
      <c r="C36" s="7">
        <f t="shared" si="11"/>
        <v>0.79604646053137662</v>
      </c>
      <c r="D36" s="7">
        <f t="shared" si="11"/>
        <v>0.43216595160946492</v>
      </c>
      <c r="E36" s="7">
        <f t="shared" si="11"/>
        <v>0.72387598108419637</v>
      </c>
      <c r="F36" s="7">
        <f t="shared" si="11"/>
        <v>0.67545874921169202</v>
      </c>
      <c r="G36" s="7">
        <f t="shared" si="11"/>
        <v>0.51614130187051255</v>
      </c>
      <c r="H36" s="7">
        <f t="shared" si="11"/>
        <v>0.63635895827570454</v>
      </c>
      <c r="I36" s="7">
        <f t="shared" si="11"/>
        <v>0.52595190498109667</v>
      </c>
      <c r="J36" s="7">
        <f t="shared" si="11"/>
        <v>0.69183024737970922</v>
      </c>
      <c r="K36" s="7">
        <f t="shared" si="11"/>
        <v>0.55461638896614929</v>
      </c>
      <c r="L36" s="7">
        <f t="shared" si="11"/>
        <v>0.42006816841723804</v>
      </c>
      <c r="M36" s="7">
        <f t="shared" si="11"/>
        <v>0.43481018606156036</v>
      </c>
      <c r="N36" s="7">
        <f t="shared" si="11"/>
        <v>0.41454361610574658</v>
      </c>
      <c r="O36" s="7">
        <f t="shared" si="11"/>
        <v>0.66834620199128592</v>
      </c>
      <c r="P36" s="7">
        <f t="shared" si="11"/>
        <v>0.49827390240279323</v>
      </c>
      <c r="Q36" s="7">
        <f t="shared" si="11"/>
        <v>0.5691591501130383</v>
      </c>
      <c r="R36" s="7">
        <f t="shared" si="11"/>
        <v>0.48571057349194224</v>
      </c>
      <c r="S36" s="7">
        <f t="shared" si="11"/>
        <v>0.47316468562319097</v>
      </c>
      <c r="T36" s="7">
        <f t="shared" si="11"/>
        <v>0.45215991198590016</v>
      </c>
      <c r="U36" s="7">
        <f t="shared" si="11"/>
        <v>0.55940113474194408</v>
      </c>
      <c r="V36" s="7">
        <f t="shared" si="11"/>
        <v>0.47564303309673173</v>
      </c>
      <c r="W36" s="7">
        <f t="shared" si="11"/>
        <v>0.49234361347408878</v>
      </c>
      <c r="X36" s="7">
        <f t="shared" si="11"/>
        <v>0.50900884291160764</v>
      </c>
      <c r="Y36" s="7"/>
      <c r="Z36" s="7">
        <f>AVERAGE(B36:X36)</f>
        <v>0.55714434333993712</v>
      </c>
      <c r="AA36" s="7">
        <f>STDEV(B36:X36)</f>
        <v>0.11899720162611097</v>
      </c>
      <c r="AD36" s="7"/>
      <c r="AH36" s="6"/>
      <c r="AI36" s="6"/>
    </row>
    <row r="37" spans="1:35" x14ac:dyDescent="0.2">
      <c r="A37" s="3" t="s">
        <v>24</v>
      </c>
      <c r="B37" s="7">
        <f>1-B35-B36</f>
        <v>8.9900954310842329E-2</v>
      </c>
      <c r="C37" s="7">
        <f t="shared" ref="C37:X37" si="12">1-C35-C36</f>
        <v>0.10958195530195969</v>
      </c>
      <c r="D37" s="7">
        <f t="shared" si="12"/>
        <v>0.38635603221360171</v>
      </c>
      <c r="E37" s="7">
        <f t="shared" si="12"/>
        <v>0.1528167266353152</v>
      </c>
      <c r="F37" s="7">
        <f t="shared" si="12"/>
        <v>0.26406586590872239</v>
      </c>
      <c r="G37" s="7">
        <f t="shared" si="12"/>
        <v>0.33915199802008777</v>
      </c>
      <c r="H37" s="7">
        <f t="shared" si="12"/>
        <v>0.21485577289206026</v>
      </c>
      <c r="I37" s="7">
        <f t="shared" si="12"/>
        <v>0.32112979052193746</v>
      </c>
      <c r="J37" s="7">
        <f t="shared" si="12"/>
        <v>0.17453299474253592</v>
      </c>
      <c r="K37" s="7">
        <f t="shared" si="12"/>
        <v>0.33031650374381238</v>
      </c>
      <c r="L37" s="7">
        <f t="shared" si="12"/>
        <v>0.39440952273175633</v>
      </c>
      <c r="M37" s="7">
        <f t="shared" si="12"/>
        <v>0.43112945548189913</v>
      </c>
      <c r="N37" s="7">
        <f t="shared" si="12"/>
        <v>0.46038206678550403</v>
      </c>
      <c r="O37" s="7">
        <f t="shared" si="12"/>
        <v>0.19369892019553914</v>
      </c>
      <c r="P37" s="7">
        <f t="shared" si="12"/>
        <v>0.35356011348736127</v>
      </c>
      <c r="Q37" s="7">
        <f t="shared" si="12"/>
        <v>0.26162909322931882</v>
      </c>
      <c r="R37" s="7">
        <f t="shared" si="12"/>
        <v>0.38794979060160029</v>
      </c>
      <c r="S37" s="7">
        <f t="shared" si="12"/>
        <v>0.41103297458164106</v>
      </c>
      <c r="T37" s="7">
        <f t="shared" si="12"/>
        <v>0.35189031374661345</v>
      </c>
      <c r="U37" s="7">
        <f t="shared" si="12"/>
        <v>0.30687079097655157</v>
      </c>
      <c r="V37" s="7">
        <f t="shared" si="12"/>
        <v>0.3704499708404585</v>
      </c>
      <c r="W37" s="7">
        <f t="shared" si="12"/>
        <v>0.38472875534861634</v>
      </c>
      <c r="X37" s="7">
        <f t="shared" si="12"/>
        <v>0.32418394493285885</v>
      </c>
      <c r="Y37" s="7"/>
      <c r="Z37" s="7">
        <f>AVERAGE(B37:X37)</f>
        <v>0.30498366553176492</v>
      </c>
      <c r="AA37" s="7">
        <f>STDEV(B37:X37)</f>
        <v>0.10425768651495358</v>
      </c>
      <c r="AD37" s="7"/>
      <c r="AH37" s="6"/>
      <c r="AI37" s="6"/>
    </row>
    <row r="38" spans="1:35" x14ac:dyDescent="0.2">
      <c r="A38" s="11" t="s">
        <v>22</v>
      </c>
      <c r="B38" s="10">
        <f>SUM(B35:B37)</f>
        <v>1</v>
      </c>
      <c r="C38" s="10">
        <f t="shared" ref="C38:X38" si="13">SUM(C35:C37)</f>
        <v>1</v>
      </c>
      <c r="D38" s="10">
        <f t="shared" si="13"/>
        <v>1</v>
      </c>
      <c r="E38" s="10">
        <f t="shared" si="13"/>
        <v>1</v>
      </c>
      <c r="F38" s="10">
        <f t="shared" si="13"/>
        <v>1</v>
      </c>
      <c r="G38" s="10">
        <f t="shared" si="13"/>
        <v>1</v>
      </c>
      <c r="H38" s="10">
        <f t="shared" si="13"/>
        <v>1</v>
      </c>
      <c r="I38" s="10">
        <f t="shared" si="13"/>
        <v>1</v>
      </c>
      <c r="J38" s="10">
        <f t="shared" si="13"/>
        <v>1</v>
      </c>
      <c r="K38" s="10">
        <f t="shared" si="13"/>
        <v>1</v>
      </c>
      <c r="L38" s="10">
        <f t="shared" si="13"/>
        <v>1</v>
      </c>
      <c r="M38" s="10">
        <f t="shared" si="13"/>
        <v>1</v>
      </c>
      <c r="N38" s="10">
        <f t="shared" si="13"/>
        <v>1</v>
      </c>
      <c r="O38" s="10">
        <f t="shared" si="13"/>
        <v>1</v>
      </c>
      <c r="P38" s="10">
        <f t="shared" si="13"/>
        <v>1</v>
      </c>
      <c r="Q38" s="10">
        <f t="shared" si="13"/>
        <v>1</v>
      </c>
      <c r="R38" s="10">
        <f t="shared" si="13"/>
        <v>1</v>
      </c>
      <c r="S38" s="10">
        <f t="shared" si="13"/>
        <v>1</v>
      </c>
      <c r="T38" s="10">
        <f t="shared" si="13"/>
        <v>1</v>
      </c>
      <c r="U38" s="10">
        <f t="shared" si="13"/>
        <v>1</v>
      </c>
      <c r="V38" s="10">
        <f t="shared" si="13"/>
        <v>1</v>
      </c>
      <c r="W38" s="10">
        <f t="shared" si="13"/>
        <v>1</v>
      </c>
      <c r="X38" s="10">
        <f t="shared" si="13"/>
        <v>1</v>
      </c>
      <c r="Y38" s="10"/>
      <c r="Z38" s="9">
        <f>SUM(Z34:Z37)</f>
        <v>1</v>
      </c>
      <c r="AA38" s="6"/>
      <c r="AD38" s="6"/>
    </row>
    <row r="39" spans="1:35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35" ht="17" x14ac:dyDescent="0.25">
      <c r="A40" s="12" t="s">
        <v>40</v>
      </c>
    </row>
    <row r="42" spans="1:35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35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35" x14ac:dyDescent="0.2">
      <c r="K44" s="6"/>
    </row>
    <row r="45" spans="1:35" x14ac:dyDescent="0.2">
      <c r="K45" s="6"/>
    </row>
    <row r="46" spans="1:35" x14ac:dyDescent="0.2">
      <c r="K46" s="6"/>
    </row>
    <row r="47" spans="1:35" x14ac:dyDescent="0.2">
      <c r="K47" s="6"/>
    </row>
    <row r="48" spans="1:35" x14ac:dyDescent="0.2">
      <c r="K48" s="6"/>
    </row>
    <row r="49" spans="11:11" x14ac:dyDescent="0.2">
      <c r="K49" s="6"/>
    </row>
    <row r="50" spans="11:11" x14ac:dyDescent="0.2">
      <c r="K50" s="6"/>
    </row>
    <row r="51" spans="11:11" x14ac:dyDescent="0.2">
      <c r="K51" s="6"/>
    </row>
    <row r="52" spans="11:11" x14ac:dyDescent="0.2">
      <c r="K52" s="6"/>
    </row>
  </sheetData>
  <mergeCells count="1">
    <mergeCell ref="B19:X1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5D9E6-7943-4488-9A7F-9E97F7D3038A}">
  <dimension ref="A1:AI53"/>
  <sheetViews>
    <sheetView workbookViewId="0">
      <selection sqref="A1:A2"/>
    </sheetView>
  </sheetViews>
  <sheetFormatPr baseColWidth="10" defaultColWidth="9.1640625" defaultRowHeight="15" x14ac:dyDescent="0.2"/>
  <cols>
    <col min="1" max="1" width="32.33203125" customWidth="1"/>
  </cols>
  <sheetData>
    <row r="1" spans="1:34" x14ac:dyDescent="0.2">
      <c r="A1" t="s">
        <v>154</v>
      </c>
    </row>
    <row r="2" spans="1:34" x14ac:dyDescent="0.2">
      <c r="A2" t="s">
        <v>155</v>
      </c>
    </row>
    <row r="3" spans="1:34" x14ac:dyDescent="0.2">
      <c r="A3" s="2" t="s">
        <v>139</v>
      </c>
    </row>
    <row r="4" spans="1:34" x14ac:dyDescent="0.2">
      <c r="L4" s="4"/>
    </row>
    <row r="5" spans="1:34" x14ac:dyDescent="0.2">
      <c r="A5" s="3" t="s">
        <v>6</v>
      </c>
      <c r="B5" s="4"/>
      <c r="C5" s="4"/>
      <c r="D5" s="4"/>
      <c r="E5" s="4"/>
      <c r="F5" s="4"/>
      <c r="I5" s="4"/>
      <c r="U5" s="3" t="s">
        <v>27</v>
      </c>
      <c r="V5" s="3" t="s">
        <v>36</v>
      </c>
    </row>
    <row r="6" spans="1:34" ht="17" x14ac:dyDescent="0.25">
      <c r="A6" s="3" t="s">
        <v>42</v>
      </c>
      <c r="B6" s="7">
        <v>41.582999999999998</v>
      </c>
      <c r="C6" s="7">
        <v>40.902000000000001</v>
      </c>
      <c r="D6" s="7">
        <v>41.88</v>
      </c>
      <c r="E6" s="7">
        <v>41.457000000000001</v>
      </c>
      <c r="F6" s="7">
        <v>42.307000000000002</v>
      </c>
      <c r="G6" s="7">
        <v>41.597999999999999</v>
      </c>
      <c r="H6" s="7">
        <v>40.478000000000002</v>
      </c>
      <c r="I6" s="7">
        <v>41.914000000000001</v>
      </c>
      <c r="J6" s="7">
        <v>41.473999999999997</v>
      </c>
      <c r="K6" s="7">
        <v>40.802</v>
      </c>
      <c r="L6" s="7">
        <v>40.673000000000002</v>
      </c>
      <c r="M6" s="7">
        <v>41</v>
      </c>
      <c r="N6" s="7">
        <v>40.127000000000002</v>
      </c>
      <c r="O6" s="7">
        <v>41.404000000000003</v>
      </c>
      <c r="P6" s="7">
        <v>42.213999999999999</v>
      </c>
      <c r="Q6" s="7">
        <v>41.758000000000003</v>
      </c>
      <c r="R6" s="7">
        <v>41.777999999999999</v>
      </c>
      <c r="S6" s="7">
        <v>41.537999999999997</v>
      </c>
      <c r="T6" s="7"/>
      <c r="U6" s="7">
        <f t="shared" ref="U6:U15" si="0">AVERAGE(B6:S6)</f>
        <v>41.382611111111117</v>
      </c>
      <c r="V6" s="7">
        <f t="shared" ref="V6:V15" si="1">STDEV(B6:S6)</f>
        <v>0.5995426824710437</v>
      </c>
      <c r="W6" s="7"/>
      <c r="X6" s="7"/>
      <c r="Y6" s="7"/>
      <c r="AD6" s="7"/>
    </row>
    <row r="7" spans="1:34" ht="17" x14ac:dyDescent="0.25">
      <c r="A7" s="3" t="s">
        <v>43</v>
      </c>
      <c r="B7" s="7">
        <v>0.502</v>
      </c>
      <c r="C7" s="7">
        <v>0.372</v>
      </c>
      <c r="D7" s="7">
        <v>0.17299999999999999</v>
      </c>
      <c r="E7" s="7">
        <v>0.17799999999999999</v>
      </c>
      <c r="F7" s="7">
        <v>0.13200000000000001</v>
      </c>
      <c r="G7" s="7">
        <v>0.23699999999999999</v>
      </c>
      <c r="H7" s="7">
        <v>0.17599999999999999</v>
      </c>
      <c r="I7" s="7">
        <v>0.16400000000000001</v>
      </c>
      <c r="J7" s="7">
        <v>0.25700000000000001</v>
      </c>
      <c r="K7" s="7">
        <v>1.161</v>
      </c>
      <c r="L7" s="7">
        <v>0.96099999999999997</v>
      </c>
      <c r="M7" s="7">
        <v>1.0609999999999999</v>
      </c>
      <c r="N7" s="7">
        <v>1.2090000000000001</v>
      </c>
      <c r="O7" s="7">
        <v>0.14699999999999999</v>
      </c>
      <c r="P7" s="7">
        <v>0.34200000000000003</v>
      </c>
      <c r="Q7" s="7">
        <v>0.13200000000000001</v>
      </c>
      <c r="R7" s="7">
        <v>7.3999999999999996E-2</v>
      </c>
      <c r="S7" s="7">
        <v>0.107</v>
      </c>
      <c r="T7" s="7"/>
      <c r="U7" s="7">
        <f t="shared" si="0"/>
        <v>0.41027777777777774</v>
      </c>
      <c r="V7" s="7">
        <f t="shared" si="1"/>
        <v>0.39492215250090457</v>
      </c>
      <c r="W7" s="7"/>
      <c r="X7" s="7"/>
      <c r="Y7" s="7"/>
      <c r="AD7" s="7"/>
    </row>
    <row r="8" spans="1:34" x14ac:dyDescent="0.2">
      <c r="A8" s="3" t="s">
        <v>0</v>
      </c>
      <c r="B8" s="7">
        <v>1.002</v>
      </c>
      <c r="C8" s="7">
        <v>1.502</v>
      </c>
      <c r="D8" s="7">
        <v>1.621</v>
      </c>
      <c r="E8" s="7">
        <v>1.5580000000000001</v>
      </c>
      <c r="F8" s="7">
        <v>1.399</v>
      </c>
      <c r="G8" s="7">
        <v>1.165</v>
      </c>
      <c r="H8" s="7">
        <v>1.3109999999999999</v>
      </c>
      <c r="I8" s="7">
        <v>1.0660000000000001</v>
      </c>
      <c r="J8" s="7">
        <v>1.1659999999999999</v>
      </c>
      <c r="K8" s="7">
        <v>1.401</v>
      </c>
      <c r="L8" s="7">
        <v>1.2390000000000001</v>
      </c>
      <c r="M8" s="7">
        <v>1.8260000000000001</v>
      </c>
      <c r="N8" s="7">
        <v>1.361</v>
      </c>
      <c r="O8" s="7">
        <v>1.605</v>
      </c>
      <c r="P8" s="7">
        <v>1.6930000000000001</v>
      </c>
      <c r="Q8" s="7">
        <v>1.2669999999999999</v>
      </c>
      <c r="R8" s="7">
        <v>1.4470000000000001</v>
      </c>
      <c r="S8" s="7">
        <v>1.3420000000000001</v>
      </c>
      <c r="T8" s="7"/>
      <c r="U8" s="7">
        <f t="shared" si="0"/>
        <v>1.3872777777777778</v>
      </c>
      <c r="V8" s="7">
        <f t="shared" si="1"/>
        <v>0.22085577022534381</v>
      </c>
      <c r="W8" s="7"/>
      <c r="X8" s="7"/>
      <c r="Y8" s="7"/>
      <c r="AD8" s="7"/>
    </row>
    <row r="9" spans="1:34" x14ac:dyDescent="0.2">
      <c r="A9" s="3" t="s">
        <v>48</v>
      </c>
      <c r="B9" s="7">
        <v>1.0999999999999999E-2</v>
      </c>
      <c r="C9" s="7">
        <v>1.4E-2</v>
      </c>
      <c r="D9" s="7">
        <v>4.0000000000000001E-3</v>
      </c>
      <c r="E9" s="7">
        <v>1.7999999999999999E-2</v>
      </c>
      <c r="F9" s="7">
        <v>3.0000000000000001E-3</v>
      </c>
      <c r="G9" s="7">
        <v>0</v>
      </c>
      <c r="H9" s="7">
        <v>1.4E-2</v>
      </c>
      <c r="I9" s="7">
        <v>0</v>
      </c>
      <c r="J9" s="7">
        <v>4.0000000000000001E-3</v>
      </c>
      <c r="K9" s="7">
        <v>1.2999999999999999E-2</v>
      </c>
      <c r="L9" s="7">
        <v>0</v>
      </c>
      <c r="M9" s="7">
        <v>2E-3</v>
      </c>
      <c r="N9" s="7">
        <v>2.3E-2</v>
      </c>
      <c r="O9" s="7">
        <v>0</v>
      </c>
      <c r="P9" s="7">
        <v>2.5999999999999999E-2</v>
      </c>
      <c r="Q9" s="7">
        <v>2.3E-2</v>
      </c>
      <c r="R9" s="7">
        <v>6.0000000000000001E-3</v>
      </c>
      <c r="S9" s="7">
        <v>2E-3</v>
      </c>
      <c r="T9" s="7"/>
      <c r="U9" s="7">
        <f t="shared" si="0"/>
        <v>9.0555555555555563E-3</v>
      </c>
      <c r="V9" s="7">
        <f t="shared" si="1"/>
        <v>8.9078433530577084E-3</v>
      </c>
      <c r="W9" s="7"/>
      <c r="X9" s="7"/>
      <c r="Y9" s="7"/>
      <c r="AD9" s="7"/>
    </row>
    <row r="10" spans="1:34" x14ac:dyDescent="0.2">
      <c r="A10" s="3" t="s">
        <v>1</v>
      </c>
      <c r="B10" s="7">
        <v>0.16900000000000001</v>
      </c>
      <c r="C10" s="7">
        <v>0.106</v>
      </c>
      <c r="D10" s="7">
        <v>0.111</v>
      </c>
      <c r="E10" s="7">
        <v>7.6999999999999999E-2</v>
      </c>
      <c r="F10" s="7">
        <v>6.4000000000000001E-2</v>
      </c>
      <c r="G10" s="7">
        <v>0.311</v>
      </c>
      <c r="H10" s="7">
        <v>0.50800000000000001</v>
      </c>
      <c r="I10" s="7">
        <v>9.5000000000000001E-2</v>
      </c>
      <c r="J10" s="7">
        <v>0.17499999999999999</v>
      </c>
      <c r="K10" s="7">
        <v>0.54</v>
      </c>
      <c r="L10" s="7">
        <v>0.48399999999999999</v>
      </c>
      <c r="M10" s="7">
        <v>0.55400000000000005</v>
      </c>
      <c r="N10" s="7">
        <v>0.57199999999999995</v>
      </c>
      <c r="O10" s="7">
        <v>0.10199999999999999</v>
      </c>
      <c r="P10" s="7">
        <v>0.22700000000000001</v>
      </c>
      <c r="Q10" s="7">
        <v>5.6000000000000001E-2</v>
      </c>
      <c r="R10" s="7">
        <v>0.128</v>
      </c>
      <c r="S10" s="7">
        <v>5.6000000000000001E-2</v>
      </c>
      <c r="T10" s="7"/>
      <c r="U10" s="7">
        <f t="shared" si="0"/>
        <v>0.24083333333333334</v>
      </c>
      <c r="V10" s="7">
        <f t="shared" si="1"/>
        <v>0.19660508341222874</v>
      </c>
      <c r="W10" s="7"/>
      <c r="X10" s="7"/>
      <c r="Y10" s="7"/>
      <c r="AD10" s="7"/>
    </row>
    <row r="11" spans="1:34" x14ac:dyDescent="0.2">
      <c r="A11" s="3" t="s">
        <v>2</v>
      </c>
      <c r="B11" s="7">
        <v>53.146000000000001</v>
      </c>
      <c r="C11" s="7">
        <v>52.762</v>
      </c>
      <c r="D11" s="7">
        <v>53.918999999999997</v>
      </c>
      <c r="E11" s="7">
        <v>54.158999999999999</v>
      </c>
      <c r="F11" s="7">
        <v>54.201000000000001</v>
      </c>
      <c r="G11" s="7">
        <v>53.444000000000003</v>
      </c>
      <c r="H11" s="7">
        <v>52.186999999999998</v>
      </c>
      <c r="I11" s="7">
        <v>54.15</v>
      </c>
      <c r="J11" s="7">
        <v>53.146999999999998</v>
      </c>
      <c r="K11" s="7">
        <v>51.598999999999997</v>
      </c>
      <c r="L11" s="7">
        <v>52.393999999999998</v>
      </c>
      <c r="M11" s="7">
        <v>53.372999999999998</v>
      </c>
      <c r="N11" s="7">
        <v>52.628</v>
      </c>
      <c r="O11" s="7">
        <v>53.377000000000002</v>
      </c>
      <c r="P11" s="7">
        <v>53.942</v>
      </c>
      <c r="Q11" s="7">
        <v>53.593000000000004</v>
      </c>
      <c r="R11" s="7">
        <v>53.353000000000002</v>
      </c>
      <c r="S11" s="7">
        <v>53.603000000000002</v>
      </c>
      <c r="T11" s="7"/>
      <c r="U11" s="7">
        <f t="shared" si="0"/>
        <v>53.276499999999999</v>
      </c>
      <c r="V11" s="7">
        <f t="shared" si="1"/>
        <v>0.7280589221468603</v>
      </c>
      <c r="W11" s="7"/>
      <c r="X11" s="7"/>
      <c r="Y11" s="7"/>
      <c r="AD11" s="7"/>
    </row>
    <row r="12" spans="1:34" ht="17" x14ac:dyDescent="0.25">
      <c r="A12" s="3" t="s">
        <v>44</v>
      </c>
      <c r="B12" s="7">
        <v>0.48499999999999999</v>
      </c>
      <c r="C12" s="7">
        <v>0.38400000000000001</v>
      </c>
      <c r="D12" s="7">
        <v>0.30099999999999999</v>
      </c>
      <c r="E12" s="7">
        <v>0.33300000000000002</v>
      </c>
      <c r="F12" s="7">
        <v>0.32700000000000001</v>
      </c>
      <c r="G12" s="7">
        <v>0.36399999999999999</v>
      </c>
      <c r="H12" s="7">
        <v>0.32200000000000001</v>
      </c>
      <c r="I12" s="7">
        <v>0.36499999999999999</v>
      </c>
      <c r="J12" s="7">
        <v>0.36499999999999999</v>
      </c>
      <c r="K12" s="7">
        <v>0.32800000000000001</v>
      </c>
      <c r="L12" s="7">
        <v>0.32300000000000001</v>
      </c>
      <c r="M12" s="7">
        <v>0.374</v>
      </c>
      <c r="N12" s="7">
        <v>0.34399999999999997</v>
      </c>
      <c r="O12" s="7">
        <v>0.39800000000000002</v>
      </c>
      <c r="P12" s="7">
        <v>0.376</v>
      </c>
      <c r="Q12" s="7">
        <v>0.36199999999999999</v>
      </c>
      <c r="R12" s="7">
        <v>0.36099999999999999</v>
      </c>
      <c r="S12" s="7">
        <v>0.38300000000000001</v>
      </c>
      <c r="T12" s="7"/>
      <c r="U12" s="7">
        <f t="shared" si="0"/>
        <v>0.36083333333333334</v>
      </c>
      <c r="V12" s="7">
        <f t="shared" si="1"/>
        <v>4.0639375284684053E-2</v>
      </c>
      <c r="W12" s="7"/>
      <c r="X12" s="7"/>
      <c r="Y12" s="7"/>
      <c r="AD12" s="7"/>
    </row>
    <row r="13" spans="1:34" x14ac:dyDescent="0.2">
      <c r="A13" s="3" t="s">
        <v>3</v>
      </c>
      <c r="B13" s="7">
        <v>0.47199999999999998</v>
      </c>
      <c r="C13" s="7">
        <v>0.435</v>
      </c>
      <c r="D13" s="7">
        <v>0.77200000000000002</v>
      </c>
      <c r="E13" s="7">
        <v>0.55100000000000005</v>
      </c>
      <c r="F13" s="7">
        <v>0.70099999999999996</v>
      </c>
      <c r="G13" s="7">
        <v>0.41899999999999998</v>
      </c>
      <c r="H13" s="7">
        <v>0.51600000000000001</v>
      </c>
      <c r="I13" s="7">
        <v>0.51</v>
      </c>
      <c r="J13" s="7">
        <v>0.28599999999999998</v>
      </c>
      <c r="K13" s="7">
        <v>0.29799999999999999</v>
      </c>
      <c r="L13" s="7">
        <v>0.23</v>
      </c>
      <c r="M13" s="7">
        <v>0.36399999999999999</v>
      </c>
      <c r="N13" s="7">
        <v>0.47</v>
      </c>
      <c r="O13" s="7">
        <v>0.83299999999999996</v>
      </c>
      <c r="P13" s="7">
        <v>0.60399999999999998</v>
      </c>
      <c r="Q13" s="7">
        <v>0.35099999999999998</v>
      </c>
      <c r="R13" s="7">
        <v>0.48499999999999999</v>
      </c>
      <c r="S13" s="7">
        <v>0.48</v>
      </c>
      <c r="T13" s="7"/>
      <c r="U13" s="7">
        <f t="shared" si="0"/>
        <v>0.48761111111111116</v>
      </c>
      <c r="V13" s="7">
        <f t="shared" si="1"/>
        <v>0.16262122677772659</v>
      </c>
      <c r="W13" s="7"/>
      <c r="X13" s="7"/>
      <c r="Y13" s="7"/>
      <c r="AD13" s="7"/>
    </row>
    <row r="14" spans="1:34" x14ac:dyDescent="0.2">
      <c r="A14" s="3" t="s">
        <v>4</v>
      </c>
      <c r="B14" s="7">
        <v>3.17</v>
      </c>
      <c r="C14" s="7">
        <v>5.117</v>
      </c>
      <c r="D14" s="7">
        <v>3.165</v>
      </c>
      <c r="E14" s="7">
        <v>3.242</v>
      </c>
      <c r="F14" s="7">
        <v>2.956</v>
      </c>
      <c r="G14" s="7">
        <v>3.44</v>
      </c>
      <c r="H14" s="7">
        <v>3.5310000000000001</v>
      </c>
      <c r="I14" s="7">
        <v>3.1349999999999998</v>
      </c>
      <c r="J14" s="7">
        <v>5.5110000000000001</v>
      </c>
      <c r="K14" s="7">
        <v>5.0629999999999997</v>
      </c>
      <c r="L14" s="7">
        <v>5.0730000000000004</v>
      </c>
      <c r="M14" s="7">
        <v>2.57</v>
      </c>
      <c r="N14" s="7">
        <v>3.1539999999999999</v>
      </c>
      <c r="O14" s="7">
        <v>3.0649999999999999</v>
      </c>
      <c r="P14" s="7">
        <v>3.1440000000000001</v>
      </c>
      <c r="Q14" s="7">
        <v>5.3540000000000001</v>
      </c>
      <c r="R14" s="7">
        <v>4.1820000000000004</v>
      </c>
      <c r="S14" s="7">
        <v>4.5330000000000004</v>
      </c>
      <c r="T14" s="7"/>
      <c r="U14" s="7">
        <f t="shared" si="0"/>
        <v>3.8558333333333334</v>
      </c>
      <c r="V14" s="7">
        <f t="shared" si="1"/>
        <v>0.97885024090391304</v>
      </c>
      <c r="W14" s="7"/>
      <c r="X14" s="7"/>
      <c r="Y14" s="7"/>
      <c r="AD14" s="7"/>
    </row>
    <row r="15" spans="1:34" x14ac:dyDescent="0.2">
      <c r="A15" s="3" t="s">
        <v>124</v>
      </c>
      <c r="B15" s="7">
        <v>5.6874484825777449E-2</v>
      </c>
      <c r="C15" s="7">
        <v>3.9251405020606978E-2</v>
      </c>
      <c r="D15" s="7">
        <v>7.289546646684153E-2</v>
      </c>
      <c r="E15" s="7">
        <v>3.1240914200074941E-2</v>
      </c>
      <c r="F15" s="7">
        <v>1.0413638066691646E-2</v>
      </c>
      <c r="G15" s="7">
        <v>0.17983551892094421</v>
      </c>
      <c r="H15" s="7">
        <v>0.58797002622705141</v>
      </c>
      <c r="I15" s="7">
        <v>4.005245410266018E-2</v>
      </c>
      <c r="J15" s="7">
        <v>2.9638816035968532E-2</v>
      </c>
      <c r="K15" s="7">
        <v>7.1293368302735111E-2</v>
      </c>
      <c r="L15" s="7">
        <v>3.1641438741101542E-2</v>
      </c>
      <c r="M15" s="7">
        <v>5.4871862120644446E-2</v>
      </c>
      <c r="N15" s="7">
        <v>0.54190970400899219</v>
      </c>
      <c r="O15" s="7">
        <v>0.131772573997752</v>
      </c>
      <c r="P15" s="7">
        <v>3.804983139752717E-2</v>
      </c>
      <c r="Q15" s="7">
        <v>3.5246159610340957E-2</v>
      </c>
      <c r="R15" s="7">
        <v>2.6835144248782323E-2</v>
      </c>
      <c r="S15" s="7">
        <v>2.002622705133009E-2</v>
      </c>
      <c r="T15" s="7"/>
      <c r="U15" s="7">
        <f t="shared" si="0"/>
        <v>0.11110105740810128</v>
      </c>
      <c r="V15" s="7">
        <f t="shared" si="1"/>
        <v>0.17037329659850506</v>
      </c>
      <c r="W15" s="7"/>
      <c r="X15" s="7"/>
      <c r="Y15" s="7"/>
      <c r="AD15" s="7"/>
    </row>
    <row r="16" spans="1:34" x14ac:dyDescent="0.2">
      <c r="A16" s="14" t="s">
        <v>125</v>
      </c>
      <c r="B16" s="7">
        <f>B13*0.5*16/19+B14*0.5*16/35.45+B15*16/32.07</f>
        <v>0.94248577969742287</v>
      </c>
      <c r="C16" s="7">
        <f t="shared" ref="C16:S16" si="2">C13*0.5*16/19+C14*0.5*16/35.45+C15*16/32.07</f>
        <v>1.3574939332137532</v>
      </c>
      <c r="D16" s="7">
        <f t="shared" si="2"/>
        <v>1.0756662255023179</v>
      </c>
      <c r="E16" s="7">
        <f t="shared" si="2"/>
        <v>0.97920836475418271</v>
      </c>
      <c r="F16" s="7">
        <f t="shared" si="2"/>
        <v>0.96743374363703738</v>
      </c>
      <c r="G16" s="7">
        <f t="shared" si="2"/>
        <v>1.0424472007674748</v>
      </c>
      <c r="H16" s="7">
        <f t="shared" si="2"/>
        <v>1.3074471030781034</v>
      </c>
      <c r="I16" s="7">
        <f t="shared" si="2"/>
        <v>0.94219467475275431</v>
      </c>
      <c r="J16" s="7">
        <f t="shared" si="2"/>
        <v>1.3788752507653346</v>
      </c>
      <c r="K16" s="7">
        <f t="shared" si="2"/>
        <v>1.3036095572116362</v>
      </c>
      <c r="L16" s="7">
        <f t="shared" si="2"/>
        <v>1.2574519876950143</v>
      </c>
      <c r="M16" s="7">
        <f t="shared" si="2"/>
        <v>0.76061099510981112</v>
      </c>
      <c r="N16" s="7">
        <f t="shared" si="2"/>
        <v>1.1800212153835365</v>
      </c>
      <c r="O16" s="7">
        <f t="shared" si="2"/>
        <v>1.1081577377496419</v>
      </c>
      <c r="P16" s="7">
        <f t="shared" si="2"/>
        <v>0.98280552597540161</v>
      </c>
      <c r="Q16" s="7">
        <f t="shared" si="2"/>
        <v>1.3736110406030013</v>
      </c>
      <c r="R16" s="7">
        <f t="shared" si="2"/>
        <v>1.1613505746127397</v>
      </c>
      <c r="S16" s="7">
        <f t="shared" si="2"/>
        <v>1.2350584390020918</v>
      </c>
      <c r="T16" s="7"/>
      <c r="U16" s="7">
        <f>U13*0.5*16/19+U14*0.5*16/35.45+U15*16/32.07</f>
        <v>1.1308849638617364</v>
      </c>
      <c r="V16" s="7"/>
      <c r="W16" s="7"/>
      <c r="X16" s="7"/>
      <c r="Y16" s="7"/>
      <c r="AD16" s="7"/>
      <c r="AH16" s="7"/>
    </row>
    <row r="17" spans="1:34" x14ac:dyDescent="0.2">
      <c r="A17" s="3" t="s">
        <v>5</v>
      </c>
      <c r="B17" s="7">
        <f>SUM(B6:B15)-B16</f>
        <v>99.654388705128369</v>
      </c>
      <c r="C17" s="7">
        <f t="shared" ref="C17:S17" si="3">SUM(C6:C15)-C16</f>
        <v>100.27575747180688</v>
      </c>
      <c r="D17" s="7">
        <f t="shared" si="3"/>
        <v>100.94322924096454</v>
      </c>
      <c r="E17" s="7">
        <f t="shared" si="3"/>
        <v>100.62503254944589</v>
      </c>
      <c r="F17" s="7">
        <f t="shared" si="3"/>
        <v>101.13297989442965</v>
      </c>
      <c r="G17" s="7">
        <f t="shared" si="3"/>
        <v>100.11538831815346</v>
      </c>
      <c r="H17" s="7">
        <f t="shared" si="3"/>
        <v>98.323522923148971</v>
      </c>
      <c r="I17" s="7">
        <f t="shared" si="3"/>
        <v>100.49685777934992</v>
      </c>
      <c r="J17" s="7">
        <f t="shared" si="3"/>
        <v>101.03576356527061</v>
      </c>
      <c r="K17" s="7">
        <f t="shared" si="3"/>
        <v>99.972683811091102</v>
      </c>
      <c r="L17" s="7">
        <f t="shared" si="3"/>
        <v>100.15118945104609</v>
      </c>
      <c r="M17" s="7">
        <f t="shared" si="3"/>
        <v>100.41826086701083</v>
      </c>
      <c r="N17" s="7">
        <f t="shared" si="3"/>
        <v>99.249888488625459</v>
      </c>
      <c r="O17" s="7">
        <f t="shared" si="3"/>
        <v>99.954614836248098</v>
      </c>
      <c r="P17" s="7">
        <f t="shared" si="3"/>
        <v>101.62324430542212</v>
      </c>
      <c r="Q17" s="7">
        <f t="shared" si="3"/>
        <v>101.55763511900734</v>
      </c>
      <c r="R17" s="7">
        <f t="shared" si="3"/>
        <v>100.67948456963605</v>
      </c>
      <c r="S17" s="7">
        <f t="shared" si="3"/>
        <v>100.82896778804924</v>
      </c>
      <c r="T17" s="7"/>
      <c r="U17" s="7">
        <f>SUM(U6:U15)-U16</f>
        <v>100.3910494268797</v>
      </c>
      <c r="V17" s="7"/>
      <c r="W17" s="7"/>
      <c r="X17" s="7"/>
      <c r="Y17" s="7"/>
      <c r="AD17" s="7"/>
      <c r="AH17" s="7"/>
    </row>
    <row r="18" spans="1:34" x14ac:dyDescent="0.2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AD18" s="6"/>
    </row>
    <row r="19" spans="1:34" x14ac:dyDescent="0.2">
      <c r="A19" s="3" t="s">
        <v>18</v>
      </c>
      <c r="B19" s="24" t="s">
        <v>28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10"/>
      <c r="U19" s="6"/>
      <c r="V19" s="6"/>
      <c r="W19" s="10"/>
      <c r="X19" s="10"/>
      <c r="Y19" s="10"/>
      <c r="AD19" s="6"/>
    </row>
    <row r="20" spans="1:34" x14ac:dyDescent="0.2">
      <c r="A20" s="3" t="s">
        <v>7</v>
      </c>
      <c r="B20" s="7">
        <v>2.9829319456004253</v>
      </c>
      <c r="C20" s="7">
        <v>2.9720337092168885</v>
      </c>
      <c r="D20" s="7">
        <v>2.9830911392622226</v>
      </c>
      <c r="E20" s="7">
        <v>2.9667120392888382</v>
      </c>
      <c r="F20" s="7">
        <v>2.9955102921948331</v>
      </c>
      <c r="G20" s="7">
        <v>2.9831500222457303</v>
      </c>
      <c r="H20" s="7">
        <v>2.9723697326202956</v>
      </c>
      <c r="I20" s="7">
        <v>2.9880843246356354</v>
      </c>
      <c r="J20" s="7">
        <v>2.9892104740305245</v>
      </c>
      <c r="K20" s="7">
        <v>2.9520493574534674</v>
      </c>
      <c r="L20" s="7">
        <v>2.943843810490363</v>
      </c>
      <c r="M20" s="7">
        <v>2.9159125832019011</v>
      </c>
      <c r="N20" s="7">
        <v>2.9070280055035451</v>
      </c>
      <c r="O20" s="7">
        <v>2.9808117319260088</v>
      </c>
      <c r="P20" s="7">
        <v>2.9789317028509017</v>
      </c>
      <c r="Q20" s="7">
        <v>2.9943999611194712</v>
      </c>
      <c r="R20" s="7">
        <v>2.9976280533094961</v>
      </c>
      <c r="S20" s="7">
        <v>2.9875237531173604</v>
      </c>
      <c r="T20" s="7"/>
      <c r="U20" s="7">
        <f t="shared" ref="U20:U26" si="4">AVERAGE(B20:S20)</f>
        <v>2.9717345910037727</v>
      </c>
      <c r="V20" s="7">
        <f t="shared" ref="V20:V26" si="5">STDEV(B20:S20)</f>
        <v>2.610444058963237E-2</v>
      </c>
      <c r="W20" s="7"/>
      <c r="X20" s="7"/>
      <c r="Y20" s="7"/>
      <c r="AD20" s="6"/>
    </row>
    <row r="21" spans="1:34" x14ac:dyDescent="0.2">
      <c r="A21" s="3" t="s">
        <v>8</v>
      </c>
      <c r="B21" s="7">
        <v>4.2530828743853902E-2</v>
      </c>
      <c r="C21" s="7">
        <v>3.1924545838016717E-2</v>
      </c>
      <c r="D21" s="7">
        <v>1.4553872081302233E-2</v>
      </c>
      <c r="E21" s="7">
        <v>1.5044235598119862E-2</v>
      </c>
      <c r="F21" s="7">
        <v>1.1038374340103008E-2</v>
      </c>
      <c r="G21" s="7">
        <v>2.0073522594160079E-2</v>
      </c>
      <c r="H21" s="7">
        <v>1.5264024457834952E-2</v>
      </c>
      <c r="I21" s="7">
        <v>1.3808617171259273E-2</v>
      </c>
      <c r="J21" s="7">
        <v>2.1876925937739884E-2</v>
      </c>
      <c r="K21" s="7">
        <v>9.9208066119668703E-2</v>
      </c>
      <c r="L21" s="7">
        <v>8.2149428483714371E-2</v>
      </c>
      <c r="M21" s="7">
        <v>8.9120708087323919E-2</v>
      </c>
      <c r="N21" s="7">
        <v>0.10344545776705441</v>
      </c>
      <c r="O21" s="7">
        <v>1.2499199011024392E-2</v>
      </c>
      <c r="P21" s="7">
        <v>2.8503799065758506E-2</v>
      </c>
      <c r="Q21" s="7">
        <v>1.1179352517500568E-2</v>
      </c>
      <c r="R21" s="7">
        <v>6.2709656205248597E-3</v>
      </c>
      <c r="S21" s="7">
        <v>9.0891268347230696E-3</v>
      </c>
      <c r="T21" s="7"/>
      <c r="U21" s="7">
        <f t="shared" si="4"/>
        <v>3.4865613903871259E-2</v>
      </c>
      <c r="V21" s="7">
        <f t="shared" si="5"/>
        <v>3.3661024699371989E-2</v>
      </c>
      <c r="W21" s="7"/>
      <c r="X21" s="7"/>
      <c r="Y21" s="7"/>
      <c r="AD21" s="6"/>
    </row>
    <row r="22" spans="1:34" x14ac:dyDescent="0.2">
      <c r="A22" s="3" t="s">
        <v>11</v>
      </c>
      <c r="B22" s="7">
        <v>7.0997536762251415E-2</v>
      </c>
      <c r="C22" s="7">
        <v>0.1078020828573735</v>
      </c>
      <c r="D22" s="7">
        <v>0.11404884638641009</v>
      </c>
      <c r="E22" s="7">
        <v>0.11012679712164179</v>
      </c>
      <c r="F22" s="7">
        <v>9.7841777252842502E-2</v>
      </c>
      <c r="G22" s="7">
        <v>8.2523302953339109E-2</v>
      </c>
      <c r="H22" s="7">
        <v>9.5089925831836966E-2</v>
      </c>
      <c r="I22" s="7">
        <v>7.5065257311570002E-2</v>
      </c>
      <c r="J22" s="7">
        <v>8.3009377145544183E-2</v>
      </c>
      <c r="K22" s="7">
        <v>0.10012172674165519</v>
      </c>
      <c r="L22" s="7">
        <v>8.8578413321335092E-2</v>
      </c>
      <c r="M22" s="7">
        <v>0.12827423971705479</v>
      </c>
      <c r="N22" s="7">
        <v>9.7390967826888108E-2</v>
      </c>
      <c r="O22" s="7">
        <v>0.11413407316440541</v>
      </c>
      <c r="P22" s="7">
        <v>0.11800734282205044</v>
      </c>
      <c r="Q22" s="7">
        <v>8.974179793213595E-2</v>
      </c>
      <c r="R22" s="7">
        <v>0.10255259700703971</v>
      </c>
      <c r="S22" s="7">
        <v>9.5338065085100662E-2</v>
      </c>
      <c r="T22" s="7"/>
      <c r="U22" s="7">
        <f t="shared" si="4"/>
        <v>9.8369118180026402E-2</v>
      </c>
      <c r="V22" s="7">
        <f t="shared" si="5"/>
        <v>1.5325698383075792E-2</v>
      </c>
      <c r="W22" s="7"/>
      <c r="X22" s="7"/>
      <c r="Y22" s="7"/>
      <c r="AD22" s="6"/>
    </row>
    <row r="23" spans="1:34" x14ac:dyDescent="0.2">
      <c r="A23" s="3" t="s">
        <v>12</v>
      </c>
      <c r="B23" s="7">
        <v>7.8941219872132528E-4</v>
      </c>
      <c r="C23" s="7">
        <v>1.0177025046036916E-3</v>
      </c>
      <c r="D23" s="7">
        <v>2.8503845906267816E-4</v>
      </c>
      <c r="E23" s="7">
        <v>1.2886460553497027E-3</v>
      </c>
      <c r="F23" s="7">
        <v>2.1250221509111085E-4</v>
      </c>
      <c r="G23" s="7">
        <v>0</v>
      </c>
      <c r="H23" s="7">
        <v>1.0284790296055434E-3</v>
      </c>
      <c r="I23" s="7">
        <v>0</v>
      </c>
      <c r="J23" s="7">
        <v>2.8841921097322114E-4</v>
      </c>
      <c r="K23" s="7">
        <v>9.4095561109983875E-4</v>
      </c>
      <c r="L23" s="7">
        <v>0</v>
      </c>
      <c r="M23" s="7">
        <v>1.4229979029330104E-4</v>
      </c>
      <c r="N23" s="7">
        <v>1.6669554021013914E-3</v>
      </c>
      <c r="O23" s="7">
        <v>0</v>
      </c>
      <c r="P23" s="7">
        <v>1.8355279823158825E-3</v>
      </c>
      <c r="Q23" s="7">
        <v>1.6499910011300641E-3</v>
      </c>
      <c r="R23" s="7">
        <v>4.3069018066733852E-4</v>
      </c>
      <c r="S23" s="7">
        <v>1.4390616566810688E-4</v>
      </c>
      <c r="T23" s="7"/>
      <c r="U23" s="7">
        <f t="shared" si="4"/>
        <v>6.5114032259351096E-4</v>
      </c>
      <c r="V23" s="7">
        <f t="shared" si="5"/>
        <v>6.3881203521270384E-4</v>
      </c>
      <c r="W23" s="7"/>
      <c r="X23" s="7"/>
      <c r="Y23" s="7"/>
      <c r="AD23" s="6"/>
    </row>
    <row r="24" spans="1:34" x14ac:dyDescent="0.2">
      <c r="A24" s="3" t="s">
        <v>13</v>
      </c>
      <c r="B24" s="7">
        <v>2.1344020957493399E-2</v>
      </c>
      <c r="C24" s="7">
        <v>1.3560542335680801E-2</v>
      </c>
      <c r="D24" s="7">
        <v>1.3920179482359274E-2</v>
      </c>
      <c r="E24" s="7">
        <v>9.7013071471389895E-3</v>
      </c>
      <c r="F24" s="7">
        <v>7.9781200435628686E-3</v>
      </c>
      <c r="G24" s="7">
        <v>3.9266757471833544E-2</v>
      </c>
      <c r="H24" s="7">
        <v>6.5676424848478493E-2</v>
      </c>
      <c r="I24" s="7">
        <v>1.1923928207760608E-2</v>
      </c>
      <c r="J24" s="7">
        <v>2.2206526262881748E-2</v>
      </c>
      <c r="K24" s="7">
        <v>6.8785663354709051E-2</v>
      </c>
      <c r="L24" s="7">
        <v>6.1675961152055335E-2</v>
      </c>
      <c r="M24" s="7">
        <v>6.9368517816513944E-2</v>
      </c>
      <c r="N24" s="7">
        <v>7.2957603443682725E-2</v>
      </c>
      <c r="O24" s="7">
        <v>1.2928687129574115E-2</v>
      </c>
      <c r="P24" s="7">
        <v>2.820277903924006E-2</v>
      </c>
      <c r="Q24" s="7">
        <v>7.0700120271475816E-3</v>
      </c>
      <c r="R24" s="7">
        <v>1.6169704214492875E-2</v>
      </c>
      <c r="S24" s="7">
        <v>7.0911360702027781E-3</v>
      </c>
      <c r="T24" s="7"/>
      <c r="U24" s="7">
        <f t="shared" si="4"/>
        <v>3.0545992833600457E-2</v>
      </c>
      <c r="V24" s="7">
        <f t="shared" si="5"/>
        <v>2.5065803430152925E-2</v>
      </c>
      <c r="W24" s="7"/>
      <c r="X24" s="7"/>
      <c r="Y24" s="7"/>
      <c r="AD24" s="6"/>
    </row>
    <row r="25" spans="1:34" x14ac:dyDescent="0.2">
      <c r="A25" s="3" t="s">
        <v>14</v>
      </c>
      <c r="B25" s="7">
        <v>4.8246399698442124</v>
      </c>
      <c r="C25" s="7">
        <v>4.8517368386081419</v>
      </c>
      <c r="D25" s="7">
        <v>4.8603604518000472</v>
      </c>
      <c r="E25" s="7">
        <v>4.9047283589187094</v>
      </c>
      <c r="F25" s="7">
        <v>4.8566039099933134</v>
      </c>
      <c r="G25" s="7">
        <v>4.8502977461428287</v>
      </c>
      <c r="H25" s="7">
        <v>4.8496781374473414</v>
      </c>
      <c r="I25" s="7">
        <v>4.8853873261635723</v>
      </c>
      <c r="J25" s="7">
        <v>4.8475927480778482</v>
      </c>
      <c r="K25" s="7">
        <v>4.7244390251047301</v>
      </c>
      <c r="L25" s="7">
        <v>4.7990681088593092</v>
      </c>
      <c r="M25" s="7">
        <v>4.8037351838230196</v>
      </c>
      <c r="N25" s="7">
        <v>4.8249874715415286</v>
      </c>
      <c r="O25" s="7">
        <v>4.8631000919231004</v>
      </c>
      <c r="P25" s="7">
        <v>4.8172355816845389</v>
      </c>
      <c r="Q25" s="7">
        <v>4.8634559560174884</v>
      </c>
      <c r="R25" s="7">
        <v>4.844575668856133</v>
      </c>
      <c r="S25" s="7">
        <v>4.8788973604487902</v>
      </c>
      <c r="T25" s="7"/>
      <c r="U25" s="7">
        <f t="shared" si="4"/>
        <v>4.8416955519585922</v>
      </c>
      <c r="V25" s="7">
        <f t="shared" si="5"/>
        <v>4.0018768357025149E-2</v>
      </c>
      <c r="W25" s="7"/>
      <c r="X25" s="7"/>
      <c r="Y25" s="7"/>
      <c r="AD25" s="6"/>
    </row>
    <row r="26" spans="1:34" x14ac:dyDescent="0.2">
      <c r="A26" s="3" t="s">
        <v>15</v>
      </c>
      <c r="B26" s="7">
        <v>7.9675077497098915E-2</v>
      </c>
      <c r="C26" s="7">
        <v>6.3898937951894566E-2</v>
      </c>
      <c r="D26" s="7">
        <v>4.9099783107920486E-2</v>
      </c>
      <c r="E26" s="7">
        <v>5.4572642677650739E-2</v>
      </c>
      <c r="F26" s="7">
        <v>5.3022422655805451E-2</v>
      </c>
      <c r="G26" s="7">
        <v>5.9780185258704779E-2</v>
      </c>
      <c r="H26" s="7">
        <v>5.4149304752662039E-2</v>
      </c>
      <c r="I26" s="7">
        <v>5.9590884770983156E-2</v>
      </c>
      <c r="J26" s="7">
        <v>6.0245784701925709E-2</v>
      </c>
      <c r="K26" s="7">
        <v>5.4346206629599138E-2</v>
      </c>
      <c r="L26" s="7">
        <v>5.3538266947929777E-2</v>
      </c>
      <c r="M26" s="7">
        <v>6.0913769347436829E-2</v>
      </c>
      <c r="N26" s="7">
        <v>5.707214498565457E-2</v>
      </c>
      <c r="O26" s="7">
        <v>6.5618839891700295E-2</v>
      </c>
      <c r="P26" s="7">
        <v>6.0763826426171917E-2</v>
      </c>
      <c r="Q26" s="7">
        <v>5.9447270376840167E-2</v>
      </c>
      <c r="R26" s="7">
        <v>5.9318550453755496E-2</v>
      </c>
      <c r="S26" s="7">
        <v>6.3083791534781816E-2</v>
      </c>
      <c r="T26" s="7"/>
      <c r="U26" s="7">
        <f t="shared" si="4"/>
        <v>5.9340982776028652E-2</v>
      </c>
      <c r="V26" s="7">
        <f t="shared" si="5"/>
        <v>6.6488314516375121E-3</v>
      </c>
      <c r="W26" s="7"/>
      <c r="X26" s="7"/>
      <c r="Y26" s="7"/>
      <c r="AD26" s="6"/>
    </row>
    <row r="27" spans="1:34" x14ac:dyDescent="0.2">
      <c r="A27" s="8" t="s">
        <v>20</v>
      </c>
      <c r="B27" s="9">
        <f t="shared" ref="B27:S27" si="6">SUM(B20:B26)</f>
        <v>8.0229087916040562</v>
      </c>
      <c r="C27" s="9">
        <f t="shared" si="6"/>
        <v>8.041974359312599</v>
      </c>
      <c r="D27" s="9">
        <f t="shared" si="6"/>
        <v>8.0353593105793237</v>
      </c>
      <c r="E27" s="9">
        <f t="shared" si="6"/>
        <v>8.0621740268074475</v>
      </c>
      <c r="F27" s="9">
        <f t="shared" si="6"/>
        <v>8.0222073986955511</v>
      </c>
      <c r="G27" s="9">
        <f t="shared" si="6"/>
        <v>8.0350915366665969</v>
      </c>
      <c r="H27" s="9">
        <f t="shared" si="6"/>
        <v>8.0532560289880557</v>
      </c>
      <c r="I27" s="9">
        <f t="shared" si="6"/>
        <v>8.0338603382607818</v>
      </c>
      <c r="J27" s="9">
        <f t="shared" si="6"/>
        <v>8.024430255367438</v>
      </c>
      <c r="K27" s="9">
        <f t="shared" si="6"/>
        <v>7.9998910010149302</v>
      </c>
      <c r="L27" s="9">
        <f t="shared" si="6"/>
        <v>8.0288539892547064</v>
      </c>
      <c r="M27" s="9">
        <f t="shared" si="6"/>
        <v>8.0674673017835428</v>
      </c>
      <c r="N27" s="9">
        <f t="shared" si="6"/>
        <v>8.0645486064704563</v>
      </c>
      <c r="O27" s="9">
        <f t="shared" si="6"/>
        <v>8.049092623045814</v>
      </c>
      <c r="P27" s="9">
        <f t="shared" si="6"/>
        <v>8.0334805598709771</v>
      </c>
      <c r="Q27" s="9">
        <f t="shared" si="6"/>
        <v>8.0269443409917134</v>
      </c>
      <c r="R27" s="9">
        <f t="shared" si="6"/>
        <v>8.0269462296421086</v>
      </c>
      <c r="S27" s="9">
        <f t="shared" si="6"/>
        <v>8.0411671392566273</v>
      </c>
      <c r="T27" s="9"/>
      <c r="U27" s="9">
        <f>SUM(U20:U26)</f>
        <v>8.0372029909784857</v>
      </c>
      <c r="V27" s="6"/>
      <c r="W27" s="9"/>
      <c r="X27" s="9"/>
      <c r="Y27" s="9"/>
      <c r="AD27" s="6"/>
    </row>
    <row r="28" spans="1:34" x14ac:dyDescent="0.2">
      <c r="A28" s="3" t="s">
        <v>16</v>
      </c>
      <c r="B28" s="7">
        <v>0.12647093516785293</v>
      </c>
      <c r="C28" s="7">
        <v>0.11806458578689796</v>
      </c>
      <c r="D28" s="7">
        <v>0.20539901364104912</v>
      </c>
      <c r="E28" s="7">
        <v>0.1472822213238183</v>
      </c>
      <c r="F28" s="7">
        <v>0.18539491059882357</v>
      </c>
      <c r="G28" s="7">
        <v>0.11223747069824788</v>
      </c>
      <c r="H28" s="7">
        <v>0.1415320151047823</v>
      </c>
      <c r="I28" s="7">
        <v>0.13580792714014589</v>
      </c>
      <c r="J28" s="7">
        <v>7.699593716265693E-2</v>
      </c>
      <c r="K28" s="7">
        <v>8.0534066936534116E-2</v>
      </c>
      <c r="L28" s="7">
        <v>6.2180985061880245E-2</v>
      </c>
      <c r="M28" s="7">
        <v>9.6697051392633335E-2</v>
      </c>
      <c r="N28" s="7">
        <v>0.12718373827410565</v>
      </c>
      <c r="O28" s="7">
        <v>0.22400538185494295</v>
      </c>
      <c r="P28" s="7">
        <v>0.15920700902743964</v>
      </c>
      <c r="Q28" s="7">
        <v>9.4015279012994349E-2</v>
      </c>
      <c r="R28" s="7">
        <v>0.12998494111423142</v>
      </c>
      <c r="S28" s="7">
        <v>0.12895204285257475</v>
      </c>
      <c r="T28" s="7"/>
      <c r="U28" s="7">
        <f>AVERAGE(B28:S28)</f>
        <v>0.13066363956397842</v>
      </c>
      <c r="V28" s="7">
        <f>STDEV(B28:S28)</f>
        <v>4.3141556177305244E-2</v>
      </c>
      <c r="W28" s="7"/>
      <c r="X28" s="7"/>
      <c r="Y28" s="7"/>
      <c r="AD28" s="6"/>
    </row>
    <row r="29" spans="1:34" x14ac:dyDescent="0.2">
      <c r="A29" s="3" t="s">
        <v>17</v>
      </c>
      <c r="B29" s="7">
        <v>0.45524517852548246</v>
      </c>
      <c r="C29" s="7">
        <v>0.74436024343560336</v>
      </c>
      <c r="D29" s="7">
        <v>0.45132784573267781</v>
      </c>
      <c r="E29" s="7">
        <v>0.46446083510706571</v>
      </c>
      <c r="F29" s="7">
        <v>0.41900729197549047</v>
      </c>
      <c r="G29" s="7">
        <v>0.49387796754563595</v>
      </c>
      <c r="H29" s="7">
        <v>0.51908689831538801</v>
      </c>
      <c r="I29" s="7">
        <v>0.44743489477600534</v>
      </c>
      <c r="J29" s="7">
        <v>0.79518750770460167</v>
      </c>
      <c r="K29" s="7">
        <v>0.73334554170196897</v>
      </c>
      <c r="L29" s="7">
        <v>0.73507556351989334</v>
      </c>
      <c r="M29" s="7">
        <v>0.36591678571446279</v>
      </c>
      <c r="N29" s="7">
        <v>0.45743856794490617</v>
      </c>
      <c r="O29" s="7">
        <v>0.44175481461377564</v>
      </c>
      <c r="P29" s="7">
        <v>0.44416582871421989</v>
      </c>
      <c r="Q29" s="7">
        <v>0.76861180611316948</v>
      </c>
      <c r="R29" s="7">
        <v>0.60072083236471285</v>
      </c>
      <c r="S29" s="7">
        <v>0.6526946752917081</v>
      </c>
      <c r="T29" s="7"/>
      <c r="U29" s="7">
        <f>AVERAGE(B29:S29)</f>
        <v>0.55498405994982036</v>
      </c>
      <c r="V29" s="7">
        <f>STDEV(B29:S29)</f>
        <v>0.14336541296100386</v>
      </c>
      <c r="W29" s="7"/>
      <c r="X29" s="7"/>
      <c r="Y29" s="7"/>
      <c r="AD29" s="6"/>
    </row>
    <row r="30" spans="1:34" x14ac:dyDescent="0.2">
      <c r="A30" s="3" t="s">
        <v>47</v>
      </c>
      <c r="B30" s="7">
        <v>9.02860905295968E-3</v>
      </c>
      <c r="C30" s="7">
        <v>6.3116112118908607E-3</v>
      </c>
      <c r="D30" s="7">
        <v>1.1490428212922952E-2</v>
      </c>
      <c r="E30" s="7">
        <v>4.9474008790833151E-3</v>
      </c>
      <c r="F30" s="7">
        <v>1.6316872136990486E-3</v>
      </c>
      <c r="G30" s="7">
        <v>2.8539999532829801E-2</v>
      </c>
      <c r="H30" s="7">
        <v>9.5546507399595818E-2</v>
      </c>
      <c r="I30" s="7">
        <v>6.3188597615879546E-3</v>
      </c>
      <c r="J30" s="7">
        <v>4.7273446770219269E-3</v>
      </c>
      <c r="K30" s="7">
        <v>1.1414769391352966E-2</v>
      </c>
      <c r="L30" s="7">
        <v>5.0680469034096393E-3</v>
      </c>
      <c r="M30" s="7">
        <v>8.6360706625872898E-3</v>
      </c>
      <c r="N30" s="7">
        <v>8.6879096742808387E-2</v>
      </c>
      <c r="O30" s="7">
        <v>2.0993899875053037E-2</v>
      </c>
      <c r="P30" s="7">
        <v>5.9419996595389745E-3</v>
      </c>
      <c r="Q30" s="7">
        <v>5.5931667522302097E-3</v>
      </c>
      <c r="R30" s="7">
        <v>4.2609837536077746E-3</v>
      </c>
      <c r="S30" s="7">
        <v>3.1874308081976713E-3</v>
      </c>
      <c r="T30" s="7"/>
      <c r="U30" s="7">
        <f>AVERAGE(B30:S30)</f>
        <v>1.7806550693909847E-2</v>
      </c>
      <c r="V30" s="7">
        <f>STDEV(B30:S30)</f>
        <v>2.7539636608008834E-2</v>
      </c>
      <c r="W30" s="7"/>
      <c r="X30" s="7"/>
      <c r="Y30" s="7"/>
      <c r="AD30" s="6"/>
    </row>
    <row r="31" spans="1:34" x14ac:dyDescent="0.2">
      <c r="A31" s="3" t="s">
        <v>25</v>
      </c>
      <c r="B31" s="7">
        <f>IF((1-B28-B29-B30)&gt;0,1-B28-B29-B30,0)</f>
        <v>0.40925527725370497</v>
      </c>
      <c r="C31" s="7">
        <f t="shared" ref="C31:S31" si="7">IF((1-C28-C29-C30)&gt;0,1-C28-C29-C30,0)</f>
        <v>0.13126355956560784</v>
      </c>
      <c r="D31" s="7">
        <f t="shared" si="7"/>
        <v>0.33178271241335017</v>
      </c>
      <c r="E31" s="7">
        <f t="shared" si="7"/>
        <v>0.3833095426900327</v>
      </c>
      <c r="F31" s="7">
        <f t="shared" si="7"/>
        <v>0.39396611021198696</v>
      </c>
      <c r="G31" s="7">
        <f t="shared" si="7"/>
        <v>0.36534456222328637</v>
      </c>
      <c r="H31" s="7">
        <f t="shared" si="7"/>
        <v>0.24383457918023388</v>
      </c>
      <c r="I31" s="7">
        <f t="shared" si="7"/>
        <v>0.4104383183222608</v>
      </c>
      <c r="J31" s="7">
        <f t="shared" si="7"/>
        <v>0.12308921045571944</v>
      </c>
      <c r="K31" s="7">
        <f t="shared" si="7"/>
        <v>0.17470562197014397</v>
      </c>
      <c r="L31" s="7">
        <f t="shared" si="7"/>
        <v>0.19767540451481683</v>
      </c>
      <c r="M31" s="7">
        <f t="shared" si="7"/>
        <v>0.52875009223031666</v>
      </c>
      <c r="N31" s="7">
        <f t="shared" si="7"/>
        <v>0.32849859703817974</v>
      </c>
      <c r="O31" s="7">
        <f t="shared" si="7"/>
        <v>0.31324590365622834</v>
      </c>
      <c r="P31" s="7">
        <f t="shared" si="7"/>
        <v>0.39068516259880148</v>
      </c>
      <c r="Q31" s="7">
        <f t="shared" si="7"/>
        <v>0.13177974812160598</v>
      </c>
      <c r="R31" s="7">
        <f t="shared" si="7"/>
        <v>0.26503324276744794</v>
      </c>
      <c r="S31" s="7">
        <f t="shared" si="7"/>
        <v>0.21516585104751945</v>
      </c>
      <c r="T31" s="7"/>
      <c r="U31" s="7">
        <f>AVERAGE(B31:S31)</f>
        <v>0.29654574979229131</v>
      </c>
      <c r="V31" s="7">
        <f>STDEV(B31:S31)</f>
        <v>0.11690048224452113</v>
      </c>
      <c r="W31" s="7"/>
      <c r="X31" s="7"/>
      <c r="Y31" s="7"/>
      <c r="AD31" s="6"/>
    </row>
    <row r="32" spans="1:34" x14ac:dyDescent="0.2">
      <c r="A32" s="8" t="s">
        <v>23</v>
      </c>
      <c r="B32" s="9">
        <f t="shared" ref="B32:S32" si="8">SUM(B28:B31)</f>
        <v>1</v>
      </c>
      <c r="C32" s="9">
        <f t="shared" si="8"/>
        <v>1</v>
      </c>
      <c r="D32" s="9">
        <f t="shared" si="8"/>
        <v>1</v>
      </c>
      <c r="E32" s="9">
        <f t="shared" si="8"/>
        <v>1</v>
      </c>
      <c r="F32" s="9">
        <f t="shared" si="8"/>
        <v>1</v>
      </c>
      <c r="G32" s="9">
        <f t="shared" si="8"/>
        <v>1</v>
      </c>
      <c r="H32" s="9">
        <f t="shared" si="8"/>
        <v>1</v>
      </c>
      <c r="I32" s="9">
        <f t="shared" si="8"/>
        <v>1</v>
      </c>
      <c r="J32" s="9">
        <f t="shared" si="8"/>
        <v>1</v>
      </c>
      <c r="K32" s="9">
        <f t="shared" si="8"/>
        <v>1</v>
      </c>
      <c r="L32" s="9">
        <f t="shared" si="8"/>
        <v>1</v>
      </c>
      <c r="M32" s="9">
        <f t="shared" si="8"/>
        <v>1</v>
      </c>
      <c r="N32" s="9">
        <f t="shared" si="8"/>
        <v>0.99999999999999989</v>
      </c>
      <c r="O32" s="9">
        <f t="shared" si="8"/>
        <v>1</v>
      </c>
      <c r="P32" s="9">
        <f t="shared" si="8"/>
        <v>1</v>
      </c>
      <c r="Q32" s="9">
        <f t="shared" si="8"/>
        <v>1</v>
      </c>
      <c r="R32" s="9">
        <f t="shared" si="8"/>
        <v>1</v>
      </c>
      <c r="S32" s="9">
        <f t="shared" si="8"/>
        <v>1</v>
      </c>
      <c r="T32" s="9"/>
      <c r="U32" s="9">
        <f>SUM(U28:U31)</f>
        <v>0.99999999999999989</v>
      </c>
      <c r="V32" s="6"/>
      <c r="W32" s="9"/>
      <c r="X32" s="9"/>
      <c r="Y32" s="9"/>
      <c r="AD32" s="6"/>
    </row>
    <row r="33" spans="1:35" x14ac:dyDescent="0.2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AD33" s="6"/>
    </row>
    <row r="34" spans="1:35" x14ac:dyDescent="0.2">
      <c r="A34" s="3" t="s">
        <v>21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AD34" s="6"/>
    </row>
    <row r="35" spans="1:35" x14ac:dyDescent="0.2">
      <c r="A35" s="3" t="s">
        <v>16</v>
      </c>
      <c r="B35" s="7">
        <f t="shared" ref="B35:I35" si="9">IF(SUM(B28+B29)&gt;1,1-B29,B28)</f>
        <v>0.12647093516785293</v>
      </c>
      <c r="C35" s="7">
        <f t="shared" si="9"/>
        <v>0.11806458578689796</v>
      </c>
      <c r="D35" s="7">
        <f t="shared" si="9"/>
        <v>0.20539901364104912</v>
      </c>
      <c r="E35" s="7">
        <f t="shared" si="9"/>
        <v>0.1472822213238183</v>
      </c>
      <c r="F35" s="7">
        <f t="shared" si="9"/>
        <v>0.18539491059882357</v>
      </c>
      <c r="G35" s="7">
        <f t="shared" si="9"/>
        <v>0.11223747069824788</v>
      </c>
      <c r="H35" s="7">
        <f t="shared" si="9"/>
        <v>0.1415320151047823</v>
      </c>
      <c r="I35" s="7">
        <f t="shared" si="9"/>
        <v>0.13580792714014589</v>
      </c>
      <c r="J35" s="7">
        <f t="shared" ref="J35:S35" si="10">IF(SUM(J28+J29)&gt;1,1-J29,J28)</f>
        <v>7.699593716265693E-2</v>
      </c>
      <c r="K35" s="7">
        <f t="shared" si="10"/>
        <v>8.0534066936534116E-2</v>
      </c>
      <c r="L35" s="7">
        <f t="shared" si="10"/>
        <v>6.2180985061880245E-2</v>
      </c>
      <c r="M35" s="7">
        <f t="shared" si="10"/>
        <v>9.6697051392633335E-2</v>
      </c>
      <c r="N35" s="7">
        <f t="shared" si="10"/>
        <v>0.12718373827410565</v>
      </c>
      <c r="O35" s="7">
        <f t="shared" si="10"/>
        <v>0.22400538185494295</v>
      </c>
      <c r="P35" s="7">
        <f t="shared" si="10"/>
        <v>0.15920700902743964</v>
      </c>
      <c r="Q35" s="7">
        <f t="shared" si="10"/>
        <v>9.4015279012994349E-2</v>
      </c>
      <c r="R35" s="7">
        <f t="shared" si="10"/>
        <v>0.12998494111423142</v>
      </c>
      <c r="S35" s="7">
        <f t="shared" si="10"/>
        <v>0.12895204285257475</v>
      </c>
      <c r="T35" s="7"/>
      <c r="U35" s="7">
        <f>AVERAGE(B35:S35)</f>
        <v>0.13066363956397842</v>
      </c>
      <c r="V35" s="7">
        <f>STDEV(B35:S35)</f>
        <v>4.3141556177305244E-2</v>
      </c>
      <c r="W35" s="7"/>
      <c r="X35" s="7"/>
      <c r="Y35" s="7"/>
      <c r="AD35" s="7"/>
      <c r="AH35" s="6"/>
      <c r="AI35" s="6"/>
    </row>
    <row r="36" spans="1:35" x14ac:dyDescent="0.2">
      <c r="A36" s="3" t="s">
        <v>17</v>
      </c>
      <c r="B36" s="7">
        <f t="shared" ref="B36:S36" si="11">B29</f>
        <v>0.45524517852548246</v>
      </c>
      <c r="C36" s="7">
        <f t="shared" si="11"/>
        <v>0.74436024343560336</v>
      </c>
      <c r="D36" s="7">
        <f t="shared" si="11"/>
        <v>0.45132784573267781</v>
      </c>
      <c r="E36" s="7">
        <f t="shared" si="11"/>
        <v>0.46446083510706571</v>
      </c>
      <c r="F36" s="7">
        <f t="shared" si="11"/>
        <v>0.41900729197549047</v>
      </c>
      <c r="G36" s="7">
        <f t="shared" si="11"/>
        <v>0.49387796754563595</v>
      </c>
      <c r="H36" s="7">
        <f t="shared" si="11"/>
        <v>0.51908689831538801</v>
      </c>
      <c r="I36" s="7">
        <f t="shared" si="11"/>
        <v>0.44743489477600534</v>
      </c>
      <c r="J36" s="7">
        <f t="shared" si="11"/>
        <v>0.79518750770460167</v>
      </c>
      <c r="K36" s="7">
        <f t="shared" si="11"/>
        <v>0.73334554170196897</v>
      </c>
      <c r="L36" s="7">
        <f t="shared" si="11"/>
        <v>0.73507556351989334</v>
      </c>
      <c r="M36" s="7">
        <f t="shared" si="11"/>
        <v>0.36591678571446279</v>
      </c>
      <c r="N36" s="7">
        <f t="shared" si="11"/>
        <v>0.45743856794490617</v>
      </c>
      <c r="O36" s="7">
        <f t="shared" si="11"/>
        <v>0.44175481461377564</v>
      </c>
      <c r="P36" s="7">
        <f t="shared" si="11"/>
        <v>0.44416582871421989</v>
      </c>
      <c r="Q36" s="7">
        <f t="shared" si="11"/>
        <v>0.76861180611316948</v>
      </c>
      <c r="R36" s="7">
        <f t="shared" si="11"/>
        <v>0.60072083236471285</v>
      </c>
      <c r="S36" s="7">
        <f t="shared" si="11"/>
        <v>0.6526946752917081</v>
      </c>
      <c r="T36" s="7"/>
      <c r="U36" s="7">
        <f>AVERAGE(B36:S36)</f>
        <v>0.55498405994982036</v>
      </c>
      <c r="V36" s="7">
        <f>STDEV(B36:S36)</f>
        <v>0.14336541296100386</v>
      </c>
      <c r="W36" s="7"/>
      <c r="X36" s="7"/>
      <c r="Y36" s="7"/>
      <c r="AD36" s="7"/>
      <c r="AH36" s="6"/>
      <c r="AI36" s="6"/>
    </row>
    <row r="37" spans="1:35" x14ac:dyDescent="0.2">
      <c r="A37" s="3" t="s">
        <v>24</v>
      </c>
      <c r="B37" s="7">
        <f>1-B35-B36</f>
        <v>0.41828388630666463</v>
      </c>
      <c r="C37" s="7">
        <f t="shared" ref="C37:S37" si="12">1-C35-C36</f>
        <v>0.1375751707774987</v>
      </c>
      <c r="D37" s="7">
        <f t="shared" si="12"/>
        <v>0.34327314062627312</v>
      </c>
      <c r="E37" s="7">
        <f t="shared" si="12"/>
        <v>0.388256943569116</v>
      </c>
      <c r="F37" s="7">
        <f t="shared" si="12"/>
        <v>0.39559779742568602</v>
      </c>
      <c r="G37" s="7">
        <f t="shared" si="12"/>
        <v>0.39388456175611619</v>
      </c>
      <c r="H37" s="7">
        <f t="shared" si="12"/>
        <v>0.33938108657982968</v>
      </c>
      <c r="I37" s="7">
        <f t="shared" si="12"/>
        <v>0.41675717808384877</v>
      </c>
      <c r="J37" s="7">
        <f t="shared" si="12"/>
        <v>0.12781655513274137</v>
      </c>
      <c r="K37" s="7">
        <f t="shared" si="12"/>
        <v>0.18612039136149694</v>
      </c>
      <c r="L37" s="7">
        <f t="shared" si="12"/>
        <v>0.20274345141822647</v>
      </c>
      <c r="M37" s="7">
        <f t="shared" si="12"/>
        <v>0.53738616289290397</v>
      </c>
      <c r="N37" s="7">
        <f t="shared" si="12"/>
        <v>0.41537769378098816</v>
      </c>
      <c r="O37" s="7">
        <f t="shared" si="12"/>
        <v>0.33423980353128135</v>
      </c>
      <c r="P37" s="7">
        <f t="shared" si="12"/>
        <v>0.39662716225834044</v>
      </c>
      <c r="Q37" s="7">
        <f t="shared" si="12"/>
        <v>0.13737291487383618</v>
      </c>
      <c r="R37" s="7">
        <f t="shared" si="12"/>
        <v>0.26929422652105572</v>
      </c>
      <c r="S37" s="7">
        <f t="shared" si="12"/>
        <v>0.21835328185571712</v>
      </c>
      <c r="T37" s="7"/>
      <c r="U37" s="7">
        <f>AVERAGE(B37:S37)</f>
        <v>0.31435230048620122</v>
      </c>
      <c r="V37" s="7">
        <f>STDEV(B37:S37)</f>
        <v>0.12023698068124228</v>
      </c>
      <c r="W37" s="7"/>
      <c r="X37" s="7"/>
      <c r="Y37" s="7"/>
      <c r="AD37" s="7"/>
      <c r="AH37" s="6"/>
      <c r="AI37" s="6"/>
    </row>
    <row r="38" spans="1:35" x14ac:dyDescent="0.2">
      <c r="A38" s="11" t="s">
        <v>22</v>
      </c>
      <c r="B38" s="10">
        <f>SUM(B35:B37)</f>
        <v>1</v>
      </c>
      <c r="C38" s="10">
        <f t="shared" ref="C38:S38" si="13">SUM(C35:C37)</f>
        <v>1</v>
      </c>
      <c r="D38" s="10">
        <f t="shared" si="13"/>
        <v>1</v>
      </c>
      <c r="E38" s="10">
        <f t="shared" si="13"/>
        <v>1</v>
      </c>
      <c r="F38" s="10">
        <f t="shared" si="13"/>
        <v>1</v>
      </c>
      <c r="G38" s="10">
        <f t="shared" si="13"/>
        <v>1</v>
      </c>
      <c r="H38" s="10">
        <f t="shared" si="13"/>
        <v>1</v>
      </c>
      <c r="I38" s="10">
        <f t="shared" si="13"/>
        <v>1</v>
      </c>
      <c r="J38" s="10">
        <f t="shared" si="13"/>
        <v>1</v>
      </c>
      <c r="K38" s="10">
        <f t="shared" si="13"/>
        <v>1</v>
      </c>
      <c r="L38" s="10">
        <f t="shared" si="13"/>
        <v>1</v>
      </c>
      <c r="M38" s="10">
        <f t="shared" si="13"/>
        <v>1</v>
      </c>
      <c r="N38" s="10">
        <f t="shared" si="13"/>
        <v>1</v>
      </c>
      <c r="O38" s="10">
        <f t="shared" si="13"/>
        <v>0.99999999999999989</v>
      </c>
      <c r="P38" s="10">
        <f t="shared" si="13"/>
        <v>1</v>
      </c>
      <c r="Q38" s="10">
        <f t="shared" si="13"/>
        <v>1</v>
      </c>
      <c r="R38" s="10">
        <f t="shared" si="13"/>
        <v>1</v>
      </c>
      <c r="S38" s="10">
        <f t="shared" si="13"/>
        <v>1</v>
      </c>
      <c r="T38" s="10"/>
      <c r="U38" s="9">
        <f>SUM(U34:U37)</f>
        <v>1</v>
      </c>
      <c r="V38" s="6"/>
      <c r="W38" s="10"/>
      <c r="X38" s="10"/>
      <c r="Y38" s="10"/>
      <c r="AD38" s="6"/>
    </row>
    <row r="39" spans="1:35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35" ht="17" x14ac:dyDescent="0.25">
      <c r="A40" s="12" t="s">
        <v>40</v>
      </c>
    </row>
    <row r="42" spans="1:35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35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53" spans="8:8" x14ac:dyDescent="0.2">
      <c r="H53" s="6"/>
    </row>
  </sheetData>
  <mergeCells count="1">
    <mergeCell ref="B19:S1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46473-E83B-4710-AB0B-61161EC3D925}">
  <dimension ref="A1:AT51"/>
  <sheetViews>
    <sheetView workbookViewId="0">
      <selection sqref="A1:A2"/>
    </sheetView>
  </sheetViews>
  <sheetFormatPr baseColWidth="10" defaultColWidth="9.1640625" defaultRowHeight="15" x14ac:dyDescent="0.2"/>
  <cols>
    <col min="1" max="1" width="32.33203125" customWidth="1"/>
  </cols>
  <sheetData>
    <row r="1" spans="1:46" x14ac:dyDescent="0.2">
      <c r="A1" t="s">
        <v>154</v>
      </c>
    </row>
    <row r="2" spans="1:46" x14ac:dyDescent="0.2">
      <c r="A2" t="s">
        <v>155</v>
      </c>
    </row>
    <row r="3" spans="1:46" x14ac:dyDescent="0.2">
      <c r="A3" s="2" t="s">
        <v>138</v>
      </c>
    </row>
    <row r="4" spans="1:46" x14ac:dyDescent="0.2">
      <c r="L4" s="4"/>
    </row>
    <row r="5" spans="1:46" x14ac:dyDescent="0.2">
      <c r="A5" s="3" t="s">
        <v>6</v>
      </c>
      <c r="B5" s="4"/>
      <c r="C5" s="4"/>
      <c r="D5" s="4"/>
      <c r="E5" s="4"/>
      <c r="F5" s="4"/>
      <c r="I5" s="4"/>
      <c r="AL5" s="3" t="s">
        <v>27</v>
      </c>
      <c r="AM5" s="3" t="s">
        <v>36</v>
      </c>
    </row>
    <row r="6" spans="1:46" ht="17" x14ac:dyDescent="0.25">
      <c r="A6" s="3" t="s">
        <v>42</v>
      </c>
      <c r="B6" s="7">
        <v>41.555</v>
      </c>
      <c r="C6" s="7">
        <v>40.536000000000001</v>
      </c>
      <c r="D6" s="7">
        <v>41.484999999999999</v>
      </c>
      <c r="E6" s="7">
        <v>41.197000000000003</v>
      </c>
      <c r="F6" s="7">
        <v>41.027000000000001</v>
      </c>
      <c r="G6" s="7">
        <v>41.384</v>
      </c>
      <c r="H6" s="7">
        <v>41.22</v>
      </c>
      <c r="I6" s="7">
        <v>41.823999999999998</v>
      </c>
      <c r="J6" s="7">
        <v>41.597999999999999</v>
      </c>
      <c r="K6" s="7">
        <v>41.997</v>
      </c>
      <c r="L6" s="7">
        <v>41.19</v>
      </c>
      <c r="M6" s="7">
        <v>41.723999999999997</v>
      </c>
      <c r="N6" s="7">
        <v>41.58</v>
      </c>
      <c r="O6" s="7">
        <v>40.835999999999999</v>
      </c>
      <c r="P6" s="7">
        <v>41.046999999999997</v>
      </c>
      <c r="Q6" s="7">
        <v>42.01</v>
      </c>
      <c r="R6" s="7">
        <v>41.645000000000003</v>
      </c>
      <c r="S6" s="7">
        <v>41.38</v>
      </c>
      <c r="T6" s="7">
        <v>41.77</v>
      </c>
      <c r="U6" s="7">
        <v>42.244</v>
      </c>
      <c r="V6" s="7">
        <v>40.957000000000001</v>
      </c>
      <c r="W6" s="7">
        <v>42.1</v>
      </c>
      <c r="X6" s="7">
        <v>42.026000000000003</v>
      </c>
      <c r="Y6" s="7">
        <v>42.107999999999997</v>
      </c>
      <c r="Z6" s="7">
        <v>41.938000000000002</v>
      </c>
      <c r="AA6" s="7">
        <v>41.523000000000003</v>
      </c>
      <c r="AB6" s="7">
        <v>41.594000000000001</v>
      </c>
      <c r="AC6" s="7">
        <v>42</v>
      </c>
      <c r="AD6" s="7">
        <v>41.414000000000001</v>
      </c>
      <c r="AE6" s="7">
        <v>41.76</v>
      </c>
      <c r="AF6" s="7">
        <v>41.643000000000001</v>
      </c>
      <c r="AG6" s="7">
        <v>41.743000000000002</v>
      </c>
      <c r="AH6" s="7">
        <v>41.012</v>
      </c>
      <c r="AI6" s="7">
        <v>40.918999999999997</v>
      </c>
      <c r="AJ6" s="7">
        <v>40.006999999999998</v>
      </c>
      <c r="AK6" s="7"/>
      <c r="AL6" s="7">
        <f t="shared" ref="AL6:AL15" si="0">AVERAGE(B6:AJ6)</f>
        <v>41.485514285714281</v>
      </c>
      <c r="AM6" s="7">
        <f t="shared" ref="AM6:AM15" si="1">STDEV(B6:AJ6)</f>
        <v>0.48889349083225847</v>
      </c>
      <c r="AN6" s="7"/>
      <c r="AO6" s="7"/>
      <c r="AP6" s="7"/>
      <c r="AQ6" s="7"/>
      <c r="AR6" s="7"/>
      <c r="AS6" s="7"/>
      <c r="AT6" s="7"/>
    </row>
    <row r="7" spans="1:46" ht="17" x14ac:dyDescent="0.25">
      <c r="A7" s="3" t="s">
        <v>43</v>
      </c>
      <c r="B7" s="7">
        <v>0.32700000000000001</v>
      </c>
      <c r="C7" s="7">
        <v>0.73099999999999998</v>
      </c>
      <c r="D7" s="7">
        <v>0.55400000000000005</v>
      </c>
      <c r="E7" s="7">
        <v>8.7999999999999995E-2</v>
      </c>
      <c r="F7" s="7">
        <v>2.1999999999999999E-2</v>
      </c>
      <c r="G7" s="7">
        <v>2.1999999999999999E-2</v>
      </c>
      <c r="H7" s="7">
        <v>1.4999999999999999E-2</v>
      </c>
      <c r="I7" s="7">
        <v>3.7999999999999999E-2</v>
      </c>
      <c r="J7" s="7">
        <v>8.0000000000000002E-3</v>
      </c>
      <c r="K7" s="7">
        <v>6.2E-2</v>
      </c>
      <c r="L7" s="7">
        <v>0.23200000000000001</v>
      </c>
      <c r="M7" s="7">
        <v>7.1999999999999995E-2</v>
      </c>
      <c r="N7" s="7">
        <v>3.2000000000000001E-2</v>
      </c>
      <c r="O7" s="7">
        <v>3.7999999999999999E-2</v>
      </c>
      <c r="P7" s="7">
        <v>2.5999999999999999E-2</v>
      </c>
      <c r="Q7" s="7">
        <v>4.2000000000000003E-2</v>
      </c>
      <c r="R7" s="7">
        <v>0.221</v>
      </c>
      <c r="S7" s="7">
        <v>0</v>
      </c>
      <c r="T7" s="7">
        <v>3.2000000000000001E-2</v>
      </c>
      <c r="U7" s="7">
        <v>2.5999999999999999E-2</v>
      </c>
      <c r="V7" s="7">
        <v>0.11799999999999999</v>
      </c>
      <c r="W7" s="7">
        <v>2.5000000000000001E-2</v>
      </c>
      <c r="X7" s="7">
        <v>3.3000000000000002E-2</v>
      </c>
      <c r="Y7" s="7">
        <v>0</v>
      </c>
      <c r="Z7" s="7">
        <v>1.9E-2</v>
      </c>
      <c r="AA7" s="7">
        <v>0.11700000000000001</v>
      </c>
      <c r="AB7" s="7">
        <v>1.4E-2</v>
      </c>
      <c r="AC7" s="7">
        <v>3.2000000000000001E-2</v>
      </c>
      <c r="AD7" s="7">
        <v>0</v>
      </c>
      <c r="AE7" s="7">
        <v>1.9E-2</v>
      </c>
      <c r="AF7" s="7">
        <v>2.1999999999999999E-2</v>
      </c>
      <c r="AG7" s="7">
        <v>2.3E-2</v>
      </c>
      <c r="AH7" s="7">
        <v>8.2000000000000003E-2</v>
      </c>
      <c r="AI7" s="7">
        <v>0.14499999999999999</v>
      </c>
      <c r="AJ7" s="7">
        <v>1.179</v>
      </c>
      <c r="AK7" s="7"/>
      <c r="AL7" s="7">
        <f t="shared" si="0"/>
        <v>0.12617142857142855</v>
      </c>
      <c r="AM7" s="7">
        <f t="shared" si="1"/>
        <v>0.24070062998943506</v>
      </c>
      <c r="AN7" s="7"/>
      <c r="AO7" s="7"/>
      <c r="AP7" s="7"/>
      <c r="AQ7" s="7"/>
      <c r="AR7" s="7"/>
      <c r="AS7" s="7"/>
      <c r="AT7" s="7"/>
    </row>
    <row r="8" spans="1:46" x14ac:dyDescent="0.2">
      <c r="A8" s="3" t="s">
        <v>0</v>
      </c>
      <c r="B8" s="7">
        <v>1.133</v>
      </c>
      <c r="C8" s="7">
        <v>1.042</v>
      </c>
      <c r="D8" s="7">
        <v>1.01</v>
      </c>
      <c r="E8" s="7">
        <v>0.96</v>
      </c>
      <c r="F8" s="7">
        <v>0.753</v>
      </c>
      <c r="G8" s="7">
        <v>0.79700000000000004</v>
      </c>
      <c r="H8" s="7">
        <v>1.1759999999999999</v>
      </c>
      <c r="I8" s="7">
        <v>0.873</v>
      </c>
      <c r="J8" s="7">
        <v>1.0880000000000001</v>
      </c>
      <c r="K8" s="7">
        <v>1.081</v>
      </c>
      <c r="L8" s="7">
        <v>1.3620000000000001</v>
      </c>
      <c r="M8" s="7">
        <v>1.7310000000000001</v>
      </c>
      <c r="N8" s="7">
        <v>0.16900000000000001</v>
      </c>
      <c r="O8" s="7">
        <v>0.13200000000000001</v>
      </c>
      <c r="P8" s="7">
        <v>0.14799999999999999</v>
      </c>
      <c r="Q8" s="7">
        <v>0.127</v>
      </c>
      <c r="R8" s="7">
        <v>0.42199999999999999</v>
      </c>
      <c r="S8" s="7">
        <v>1.462</v>
      </c>
      <c r="T8" s="7">
        <v>1.2909999999999999</v>
      </c>
      <c r="U8" s="7">
        <v>1.3560000000000001</v>
      </c>
      <c r="V8" s="7">
        <v>1.69</v>
      </c>
      <c r="W8" s="7">
        <v>1.157</v>
      </c>
      <c r="X8" s="7">
        <v>0.99399999999999999</v>
      </c>
      <c r="Y8" s="7">
        <v>0.95199999999999996</v>
      </c>
      <c r="Z8" s="7">
        <v>0.92100000000000004</v>
      </c>
      <c r="AA8" s="7">
        <v>1.415</v>
      </c>
      <c r="AB8" s="7">
        <v>1.3959999999999999</v>
      </c>
      <c r="AC8" s="7">
        <v>0.99199999999999999</v>
      </c>
      <c r="AD8" s="7">
        <v>1.325</v>
      </c>
      <c r="AE8" s="7">
        <v>1.431</v>
      </c>
      <c r="AF8" s="7">
        <v>1.387</v>
      </c>
      <c r="AG8" s="7">
        <v>1.1830000000000001</v>
      </c>
      <c r="AH8" s="7">
        <v>1.371</v>
      </c>
      <c r="AI8" s="7">
        <v>1.276</v>
      </c>
      <c r="AJ8" s="7">
        <v>1.907</v>
      </c>
      <c r="AK8" s="7"/>
      <c r="AL8" s="7">
        <f t="shared" si="0"/>
        <v>1.0717142857142863</v>
      </c>
      <c r="AM8" s="7">
        <f t="shared" si="1"/>
        <v>0.44426711436652838</v>
      </c>
      <c r="AN8" s="7"/>
      <c r="AO8" s="7"/>
      <c r="AP8" s="7"/>
      <c r="AQ8" s="7"/>
      <c r="AR8" s="7"/>
      <c r="AS8" s="7"/>
      <c r="AT8" s="7"/>
    </row>
    <row r="9" spans="1:46" x14ac:dyDescent="0.2">
      <c r="A9" s="3" t="s">
        <v>48</v>
      </c>
      <c r="B9" s="7">
        <v>2.3E-2</v>
      </c>
      <c r="C9" s="7">
        <v>0.03</v>
      </c>
      <c r="D9" s="7">
        <v>7.0000000000000001E-3</v>
      </c>
      <c r="E9" s="7">
        <v>4.2999999999999997E-2</v>
      </c>
      <c r="F9" s="7">
        <v>6.0000000000000001E-3</v>
      </c>
      <c r="G9" s="7">
        <v>1.4E-2</v>
      </c>
      <c r="H9" s="7">
        <v>4.9000000000000002E-2</v>
      </c>
      <c r="I9" s="7">
        <v>8.0000000000000002E-3</v>
      </c>
      <c r="J9" s="7">
        <v>1.0999999999999999E-2</v>
      </c>
      <c r="K9" s="7">
        <v>3.2000000000000001E-2</v>
      </c>
      <c r="L9" s="7">
        <v>4.2999999999999997E-2</v>
      </c>
      <c r="M9" s="7">
        <v>0.01</v>
      </c>
      <c r="N9" s="7">
        <v>0.02</v>
      </c>
      <c r="O9" s="7">
        <v>0.02</v>
      </c>
      <c r="P9" s="7">
        <v>1.0999999999999999E-2</v>
      </c>
      <c r="Q9" s="7">
        <v>0.01</v>
      </c>
      <c r="R9" s="7">
        <v>1.0999999999999999E-2</v>
      </c>
      <c r="S9" s="7">
        <v>1.9E-2</v>
      </c>
      <c r="T9" s="7">
        <v>2.8000000000000001E-2</v>
      </c>
      <c r="U9" s="7">
        <v>1E-3</v>
      </c>
      <c r="V9" s="7">
        <v>4.3999999999999997E-2</v>
      </c>
      <c r="W9" s="7">
        <v>2.1000000000000001E-2</v>
      </c>
      <c r="X9" s="7">
        <v>2.1999999999999999E-2</v>
      </c>
      <c r="Y9" s="7">
        <v>2.9000000000000001E-2</v>
      </c>
      <c r="Z9" s="7">
        <v>6.0000000000000001E-3</v>
      </c>
      <c r="AA9" s="7">
        <v>1.7999999999999999E-2</v>
      </c>
      <c r="AB9" s="7">
        <v>0.01</v>
      </c>
      <c r="AC9" s="7">
        <v>2.1999999999999999E-2</v>
      </c>
      <c r="AD9" s="7">
        <v>2.1999999999999999E-2</v>
      </c>
      <c r="AE9" s="7">
        <v>0.03</v>
      </c>
      <c r="AF9" s="7">
        <v>1.2999999999999999E-2</v>
      </c>
      <c r="AG9" s="7">
        <v>3.5999999999999997E-2</v>
      </c>
      <c r="AH9" s="7">
        <v>1.2999999999999999E-2</v>
      </c>
      <c r="AI9" s="7">
        <v>1.2E-2</v>
      </c>
      <c r="AJ9" s="7">
        <v>1.0999999999999999E-2</v>
      </c>
      <c r="AK9" s="7"/>
      <c r="AL9" s="7">
        <f t="shared" si="0"/>
        <v>2.014285714285715E-2</v>
      </c>
      <c r="AM9" s="7">
        <f t="shared" si="1"/>
        <v>1.2288547650611274E-2</v>
      </c>
      <c r="AN9" s="7"/>
      <c r="AO9" s="7"/>
      <c r="AP9" s="7"/>
      <c r="AQ9" s="7"/>
      <c r="AR9" s="7"/>
      <c r="AS9" s="7"/>
      <c r="AT9" s="7"/>
    </row>
    <row r="10" spans="1:46" x14ac:dyDescent="0.2">
      <c r="A10" s="3" t="s">
        <v>1</v>
      </c>
      <c r="B10" s="7">
        <v>0.151</v>
      </c>
      <c r="C10" s="7">
        <v>0.32</v>
      </c>
      <c r="D10" s="7">
        <v>0.27800000000000002</v>
      </c>
      <c r="E10" s="7">
        <v>1E-3</v>
      </c>
      <c r="F10" s="7">
        <v>0</v>
      </c>
      <c r="G10" s="7">
        <v>3.0000000000000001E-3</v>
      </c>
      <c r="H10" s="7">
        <v>1.0999999999999999E-2</v>
      </c>
      <c r="I10" s="7">
        <v>7.0000000000000001E-3</v>
      </c>
      <c r="J10" s="7">
        <v>0</v>
      </c>
      <c r="K10" s="7">
        <v>1E-3</v>
      </c>
      <c r="L10" s="7">
        <v>7.9000000000000001E-2</v>
      </c>
      <c r="M10" s="7">
        <v>0.03</v>
      </c>
      <c r="N10" s="7">
        <v>0</v>
      </c>
      <c r="O10" s="7">
        <v>0</v>
      </c>
      <c r="P10" s="7">
        <v>7.0000000000000001E-3</v>
      </c>
      <c r="Q10" s="7">
        <v>0</v>
      </c>
      <c r="R10" s="7">
        <v>2.7E-2</v>
      </c>
      <c r="S10" s="7">
        <v>0</v>
      </c>
      <c r="T10" s="7">
        <v>2E-3</v>
      </c>
      <c r="U10" s="7">
        <v>0</v>
      </c>
      <c r="V10" s="7">
        <v>4.7E-2</v>
      </c>
      <c r="W10" s="7">
        <v>1.7000000000000001E-2</v>
      </c>
      <c r="X10" s="7">
        <v>0</v>
      </c>
      <c r="Y10" s="7">
        <v>0</v>
      </c>
      <c r="Z10" s="7">
        <v>1.4E-2</v>
      </c>
      <c r="AA10" s="7">
        <v>2.4E-2</v>
      </c>
      <c r="AB10" s="7">
        <v>0</v>
      </c>
      <c r="AC10" s="7">
        <v>0</v>
      </c>
      <c r="AD10" s="7">
        <v>0</v>
      </c>
      <c r="AE10" s="7">
        <v>1.4E-2</v>
      </c>
      <c r="AF10" s="7">
        <v>0</v>
      </c>
      <c r="AG10" s="7">
        <v>0</v>
      </c>
      <c r="AH10" s="7">
        <v>1.2E-2</v>
      </c>
      <c r="AI10" s="7">
        <v>7.0000000000000007E-2</v>
      </c>
      <c r="AJ10" s="7">
        <v>0.47199999999999998</v>
      </c>
      <c r="AK10" s="7"/>
      <c r="AL10" s="7">
        <f t="shared" si="0"/>
        <v>4.534285714285715E-2</v>
      </c>
      <c r="AM10" s="7">
        <f t="shared" si="1"/>
        <v>0.10430778631393864</v>
      </c>
      <c r="AN10" s="7"/>
      <c r="AO10" s="7"/>
      <c r="AP10" s="7"/>
      <c r="AQ10" s="7"/>
      <c r="AR10" s="7"/>
      <c r="AS10" s="7"/>
      <c r="AT10" s="7"/>
    </row>
    <row r="11" spans="1:46" x14ac:dyDescent="0.2">
      <c r="A11" s="3" t="s">
        <v>2</v>
      </c>
      <c r="B11" s="7">
        <v>52.173999999999999</v>
      </c>
      <c r="C11" s="7">
        <v>52.213999999999999</v>
      </c>
      <c r="D11" s="7">
        <v>52.31</v>
      </c>
      <c r="E11" s="7">
        <v>52.402999999999999</v>
      </c>
      <c r="F11" s="7">
        <v>52.412999999999997</v>
      </c>
      <c r="G11" s="7">
        <v>52.613999999999997</v>
      </c>
      <c r="H11" s="7">
        <v>52.191000000000003</v>
      </c>
      <c r="I11" s="7">
        <v>52.624000000000002</v>
      </c>
      <c r="J11" s="7">
        <v>52.781999999999996</v>
      </c>
      <c r="K11" s="7">
        <v>52.954000000000001</v>
      </c>
      <c r="L11" s="7">
        <v>52.875</v>
      </c>
      <c r="M11" s="7">
        <v>54.048999999999999</v>
      </c>
      <c r="N11" s="7">
        <v>52.924999999999997</v>
      </c>
      <c r="O11" s="7">
        <v>51.646000000000001</v>
      </c>
      <c r="P11" s="7">
        <v>52.097000000000001</v>
      </c>
      <c r="Q11" s="7">
        <v>53.179000000000002</v>
      </c>
      <c r="R11" s="7">
        <v>52.63</v>
      </c>
      <c r="S11" s="7">
        <v>53.465000000000003</v>
      </c>
      <c r="T11" s="7">
        <v>53.203000000000003</v>
      </c>
      <c r="U11" s="7">
        <v>53.457000000000001</v>
      </c>
      <c r="V11" s="7">
        <v>52.006</v>
      </c>
      <c r="W11" s="7">
        <v>52.999000000000002</v>
      </c>
      <c r="X11" s="7">
        <v>53.484000000000002</v>
      </c>
      <c r="Y11" s="7">
        <v>53.429000000000002</v>
      </c>
      <c r="Z11" s="7">
        <v>53.475999999999999</v>
      </c>
      <c r="AA11" s="7">
        <v>53.094999999999999</v>
      </c>
      <c r="AB11" s="7">
        <v>53.481999999999999</v>
      </c>
      <c r="AC11" s="7">
        <v>53.656999999999996</v>
      </c>
      <c r="AD11" s="7">
        <v>52.664000000000001</v>
      </c>
      <c r="AE11" s="7">
        <v>52.759</v>
      </c>
      <c r="AF11" s="7">
        <v>53.192</v>
      </c>
      <c r="AG11" s="7">
        <v>53.015999999999998</v>
      </c>
      <c r="AH11" s="7">
        <v>52.786999999999999</v>
      </c>
      <c r="AI11" s="7">
        <v>52.752000000000002</v>
      </c>
      <c r="AJ11" s="7">
        <v>50.93</v>
      </c>
      <c r="AK11" s="7"/>
      <c r="AL11" s="7">
        <f t="shared" si="0"/>
        <v>52.798085714285719</v>
      </c>
      <c r="AM11" s="7">
        <f t="shared" si="1"/>
        <v>0.62675853176710494</v>
      </c>
      <c r="AN11" s="7"/>
      <c r="AO11" s="7"/>
      <c r="AP11" s="7"/>
      <c r="AQ11" s="7"/>
      <c r="AR11" s="7"/>
      <c r="AS11" s="7"/>
      <c r="AT11" s="7"/>
    </row>
    <row r="12" spans="1:46" ht="17" x14ac:dyDescent="0.25">
      <c r="A12" s="3" t="s">
        <v>44</v>
      </c>
      <c r="B12" s="7">
        <v>0.315</v>
      </c>
      <c r="C12" s="7">
        <v>0.32700000000000001</v>
      </c>
      <c r="D12" s="7">
        <v>0.377</v>
      </c>
      <c r="E12" s="7">
        <v>0.32700000000000001</v>
      </c>
      <c r="F12" s="7">
        <v>0.36199999999999999</v>
      </c>
      <c r="G12" s="7">
        <v>0.32500000000000001</v>
      </c>
      <c r="H12" s="7">
        <v>0.32800000000000001</v>
      </c>
      <c r="I12" s="7">
        <v>0.313</v>
      </c>
      <c r="J12" s="7">
        <v>0.34699999999999998</v>
      </c>
      <c r="K12" s="7">
        <v>0.33500000000000002</v>
      </c>
      <c r="L12" s="7">
        <v>0.32500000000000001</v>
      </c>
      <c r="M12" s="7">
        <v>0.33100000000000002</v>
      </c>
      <c r="N12" s="7">
        <v>0.32300000000000001</v>
      </c>
      <c r="O12" s="7">
        <v>0.32800000000000001</v>
      </c>
      <c r="P12" s="7">
        <v>0.32900000000000001</v>
      </c>
      <c r="Q12" s="7">
        <v>0.35</v>
      </c>
      <c r="R12" s="7">
        <v>0.318</v>
      </c>
      <c r="S12" s="7">
        <v>0.35699999999999998</v>
      </c>
      <c r="T12" s="7">
        <v>0.34200000000000003</v>
      </c>
      <c r="U12" s="7">
        <v>0.31900000000000001</v>
      </c>
      <c r="V12" s="7">
        <v>0.311</v>
      </c>
      <c r="W12" s="7">
        <v>0.32600000000000001</v>
      </c>
      <c r="X12" s="7">
        <v>0.33200000000000002</v>
      </c>
      <c r="Y12" s="7">
        <v>0.32600000000000001</v>
      </c>
      <c r="Z12" s="7">
        <v>0.32300000000000001</v>
      </c>
      <c r="AA12" s="7">
        <v>0.33100000000000002</v>
      </c>
      <c r="AB12" s="7">
        <v>0.314</v>
      </c>
      <c r="AC12" s="7">
        <v>0.33400000000000002</v>
      </c>
      <c r="AD12" s="7">
        <v>0.34300000000000003</v>
      </c>
      <c r="AE12" s="7">
        <v>0.34399999999999997</v>
      </c>
      <c r="AF12" s="7">
        <v>0.36599999999999999</v>
      </c>
      <c r="AG12" s="7">
        <v>0.34200000000000003</v>
      </c>
      <c r="AH12" s="7">
        <v>0.32300000000000001</v>
      </c>
      <c r="AI12" s="7">
        <v>0.3</v>
      </c>
      <c r="AJ12" s="7">
        <v>0.34899999999999998</v>
      </c>
      <c r="AK12" s="7"/>
      <c r="AL12" s="7">
        <f t="shared" si="0"/>
        <v>0.33262857142857144</v>
      </c>
      <c r="AM12" s="7">
        <f t="shared" si="1"/>
        <v>1.6554874374220371E-2</v>
      </c>
      <c r="AN12" s="7"/>
      <c r="AO12" s="7"/>
      <c r="AP12" s="7"/>
      <c r="AQ12" s="7"/>
      <c r="AR12" s="7"/>
      <c r="AS12" s="7"/>
      <c r="AT12" s="7"/>
    </row>
    <row r="13" spans="1:46" x14ac:dyDescent="0.2">
      <c r="A13" s="3" t="s">
        <v>3</v>
      </c>
      <c r="B13" s="7">
        <v>0.186</v>
      </c>
      <c r="C13" s="7">
        <v>0</v>
      </c>
      <c r="D13" s="7">
        <v>0.224</v>
      </c>
      <c r="E13" s="7">
        <v>0.111</v>
      </c>
      <c r="F13" s="7">
        <v>0.109</v>
      </c>
      <c r="G13" s="7">
        <v>8.3000000000000004E-2</v>
      </c>
      <c r="H13" s="7">
        <v>9.8000000000000004E-2</v>
      </c>
      <c r="I13" s="7">
        <v>0.17599999999999999</v>
      </c>
      <c r="J13" s="7">
        <v>0.251</v>
      </c>
      <c r="K13" s="7">
        <v>0.309</v>
      </c>
      <c r="L13" s="7">
        <v>4.2000000000000003E-2</v>
      </c>
      <c r="M13" s="7">
        <v>0.31900000000000001</v>
      </c>
      <c r="N13" s="7">
        <v>0.26400000000000001</v>
      </c>
      <c r="O13" s="7">
        <v>0</v>
      </c>
      <c r="P13" s="7">
        <v>0.126</v>
      </c>
      <c r="Q13" s="7">
        <v>0.42699999999999999</v>
      </c>
      <c r="R13" s="7">
        <v>0.27700000000000002</v>
      </c>
      <c r="S13" s="7">
        <v>0.41899999999999998</v>
      </c>
      <c r="T13" s="7">
        <v>0.188</v>
      </c>
      <c r="U13" s="7">
        <v>0.35599999999999998</v>
      </c>
      <c r="V13" s="7">
        <v>0.34799999999999998</v>
      </c>
      <c r="W13" s="7">
        <v>0.41499999999999998</v>
      </c>
      <c r="X13" s="7">
        <v>0.23499999999999999</v>
      </c>
      <c r="Y13" s="7">
        <v>0.23499999999999999</v>
      </c>
      <c r="Z13" s="7">
        <v>0.23499999999999999</v>
      </c>
      <c r="AA13" s="7">
        <v>0.26</v>
      </c>
      <c r="AB13" s="7">
        <v>0.21099999999999999</v>
      </c>
      <c r="AC13" s="7">
        <v>0.38700000000000001</v>
      </c>
      <c r="AD13" s="7">
        <v>0.28899999999999998</v>
      </c>
      <c r="AE13" s="7">
        <v>0.215</v>
      </c>
      <c r="AF13" s="7">
        <v>0.247</v>
      </c>
      <c r="AG13" s="7">
        <v>0.32500000000000001</v>
      </c>
      <c r="AH13" s="7">
        <v>3.9E-2</v>
      </c>
      <c r="AI13" s="7">
        <v>1E-3</v>
      </c>
      <c r="AJ13" s="7">
        <v>5.3999999999999999E-2</v>
      </c>
      <c r="AK13" s="7"/>
      <c r="AL13" s="7">
        <f t="shared" si="0"/>
        <v>0.21317142857142857</v>
      </c>
      <c r="AM13" s="7">
        <f t="shared" si="1"/>
        <v>0.12508361573111704</v>
      </c>
      <c r="AN13" s="7"/>
      <c r="AO13" s="7"/>
      <c r="AP13" s="7"/>
      <c r="AQ13" s="7"/>
      <c r="AR13" s="7"/>
      <c r="AS13" s="7"/>
      <c r="AT13" s="7"/>
    </row>
    <row r="14" spans="1:46" x14ac:dyDescent="0.2">
      <c r="A14" s="3" t="s">
        <v>4</v>
      </c>
      <c r="B14" s="7">
        <v>4.7069999999999999</v>
      </c>
      <c r="C14" s="7">
        <v>6.0890000000000004</v>
      </c>
      <c r="D14" s="7">
        <v>3.794</v>
      </c>
      <c r="E14" s="7">
        <v>4.6779999999999999</v>
      </c>
      <c r="F14" s="7">
        <v>4.9489999999999998</v>
      </c>
      <c r="G14" s="7">
        <v>4.742</v>
      </c>
      <c r="H14" s="7">
        <v>4.923</v>
      </c>
      <c r="I14" s="7">
        <v>3.8290000000000002</v>
      </c>
      <c r="J14" s="7">
        <v>2.8580000000000001</v>
      </c>
      <c r="K14" s="7">
        <v>2.84</v>
      </c>
      <c r="L14" s="7">
        <v>5.8559999999999999</v>
      </c>
      <c r="M14" s="7">
        <v>3.0920000000000001</v>
      </c>
      <c r="N14" s="7">
        <v>2.6739999999999999</v>
      </c>
      <c r="O14" s="7">
        <v>7.0019999999999998</v>
      </c>
      <c r="P14" s="7">
        <v>5.22</v>
      </c>
      <c r="Q14" s="7">
        <v>2.573</v>
      </c>
      <c r="R14" s="7">
        <v>2.8450000000000002</v>
      </c>
      <c r="S14" s="7">
        <v>2.4239999999999999</v>
      </c>
      <c r="T14" s="7">
        <v>3.202</v>
      </c>
      <c r="U14" s="7">
        <v>3.323</v>
      </c>
      <c r="V14" s="7">
        <v>3.2730000000000001</v>
      </c>
      <c r="W14" s="7">
        <v>2.4319999999999999</v>
      </c>
      <c r="X14" s="7">
        <v>3.5979999999999999</v>
      </c>
      <c r="Y14" s="7">
        <v>3.68</v>
      </c>
      <c r="Z14" s="7">
        <v>3.7690000000000001</v>
      </c>
      <c r="AA14" s="7">
        <v>3.8980000000000001</v>
      </c>
      <c r="AB14" s="7">
        <v>3.722</v>
      </c>
      <c r="AC14" s="7">
        <v>2.6150000000000002</v>
      </c>
      <c r="AD14" s="7">
        <v>3.0259999999999998</v>
      </c>
      <c r="AE14" s="7">
        <v>4.0250000000000004</v>
      </c>
      <c r="AF14" s="7">
        <v>4.0919999999999996</v>
      </c>
      <c r="AG14" s="7">
        <v>2.6909999999999998</v>
      </c>
      <c r="AH14" s="7">
        <v>5.9740000000000002</v>
      </c>
      <c r="AI14" s="7">
        <v>6.048</v>
      </c>
      <c r="AJ14" s="7">
        <v>5.0549999999999997</v>
      </c>
      <c r="AK14" s="7"/>
      <c r="AL14" s="7">
        <f t="shared" si="0"/>
        <v>3.9862285714285712</v>
      </c>
      <c r="AM14" s="7">
        <f t="shared" si="1"/>
        <v>1.2247950149194071</v>
      </c>
      <c r="AN14" s="7"/>
      <c r="AO14" s="7"/>
      <c r="AP14" s="7"/>
      <c r="AQ14" s="7"/>
      <c r="AR14" s="7"/>
      <c r="AS14" s="7"/>
      <c r="AT14" s="7"/>
    </row>
    <row r="15" spans="1:46" x14ac:dyDescent="0.2">
      <c r="A15" s="3" t="s">
        <v>124</v>
      </c>
      <c r="B15" s="7">
        <v>2.4031472461596107E-2</v>
      </c>
      <c r="C15" s="7">
        <v>3.5646684151367555E-2</v>
      </c>
      <c r="D15" s="7">
        <v>8.411015361558638E-3</v>
      </c>
      <c r="E15" s="7">
        <v>9.2120644436118407E-3</v>
      </c>
      <c r="F15" s="7">
        <v>1.6421506182090675E-2</v>
      </c>
      <c r="G15" s="7">
        <v>2.20288497564631E-2</v>
      </c>
      <c r="H15" s="7">
        <v>3.9651929561633582E-2</v>
      </c>
      <c r="I15" s="7">
        <v>2.8837766953915326E-2</v>
      </c>
      <c r="J15" s="7">
        <v>2.0827276133383293E-2</v>
      </c>
      <c r="K15" s="7">
        <v>1.4819408017984266E-2</v>
      </c>
      <c r="L15" s="7">
        <v>5.3269763956538041E-2</v>
      </c>
      <c r="M15" s="7">
        <v>1.2816785312851258E-2</v>
      </c>
      <c r="N15" s="7">
        <v>3.6047208692394157E-3</v>
      </c>
      <c r="O15" s="7">
        <v>7.2094417384788315E-3</v>
      </c>
      <c r="P15" s="7">
        <v>7.6099662795054337E-3</v>
      </c>
      <c r="Q15" s="7">
        <v>9.6125889846384437E-3</v>
      </c>
      <c r="R15" s="7">
        <v>1.0413638066691646E-2</v>
      </c>
      <c r="S15" s="7">
        <v>1.4418883476957663E-2</v>
      </c>
      <c r="T15" s="7">
        <v>1.4018358935931063E-2</v>
      </c>
      <c r="U15" s="7">
        <v>1.7623079805170479E-2</v>
      </c>
      <c r="V15" s="7">
        <v>1.4819408017984266E-2</v>
      </c>
      <c r="W15" s="7">
        <v>8.0104908205320367E-3</v>
      </c>
      <c r="X15" s="7">
        <v>1.3217309853877859E-2</v>
      </c>
      <c r="Y15" s="7">
        <v>8.8115399025852394E-3</v>
      </c>
      <c r="Z15" s="7">
        <v>1.2416260771824655E-2</v>
      </c>
      <c r="AA15" s="7">
        <v>1.2816785312851258E-2</v>
      </c>
      <c r="AB15" s="7">
        <v>1.562045710003747E-2</v>
      </c>
      <c r="AC15" s="7">
        <v>1.1615211689771452E-2</v>
      </c>
      <c r="AD15" s="7">
        <v>1.3217309853877859E-2</v>
      </c>
      <c r="AE15" s="7">
        <v>8.411015361558638E-3</v>
      </c>
      <c r="AF15" s="7">
        <v>1.3217309853877859E-2</v>
      </c>
      <c r="AG15" s="7">
        <v>1.3217309853877859E-2</v>
      </c>
      <c r="AH15" s="7">
        <v>1.4018358935931063E-2</v>
      </c>
      <c r="AI15" s="7">
        <v>1.3617834394904462E-2</v>
      </c>
      <c r="AJ15" s="7">
        <v>8.4110153615586367E-2</v>
      </c>
      <c r="AK15" s="7"/>
      <c r="AL15" s="7">
        <f t="shared" si="0"/>
        <v>1.7932055879676712E-2</v>
      </c>
      <c r="AM15" s="7">
        <f t="shared" si="1"/>
        <v>1.523049558473526E-2</v>
      </c>
      <c r="AN15" s="7"/>
      <c r="AO15" s="7"/>
      <c r="AP15" s="7"/>
      <c r="AQ15" s="7"/>
      <c r="AR15" s="7"/>
      <c r="AS15" s="7"/>
      <c r="AT15" s="7"/>
    </row>
    <row r="16" spans="1:46" x14ac:dyDescent="0.2">
      <c r="A16" s="14" t="s">
        <v>125</v>
      </c>
      <c r="B16" s="7">
        <f>B13*0.5*16/19+B14*0.5*16/35.45+B15*16/32.07</f>
        <v>1.1525337894853098</v>
      </c>
      <c r="C16" s="7">
        <f t="shared" ref="C16:AJ16" si="2">C13*0.5*16/19+C14*0.5*16/35.45+C15*16/32.07</f>
        <v>1.391888810971641</v>
      </c>
      <c r="D16" s="7">
        <f t="shared" si="2"/>
        <v>0.95470393715053181</v>
      </c>
      <c r="E16" s="7">
        <f t="shared" si="2"/>
        <v>1.1070168826832976</v>
      </c>
      <c r="F16" s="7">
        <f t="shared" si="2"/>
        <v>1.1709281887071252</v>
      </c>
      <c r="G16" s="7">
        <f t="shared" si="2"/>
        <v>1.1160646911867635</v>
      </c>
      <c r="H16" s="7">
        <f t="shared" si="2"/>
        <v>1.1720190497333838</v>
      </c>
      <c r="I16" s="7">
        <f t="shared" si="2"/>
        <v>0.9525829421563311</v>
      </c>
      <c r="J16" s="7">
        <f t="shared" si="2"/>
        <v>0.76103985755096615</v>
      </c>
      <c r="K16" s="7">
        <f t="shared" si="2"/>
        <v>0.77840147364931411</v>
      </c>
      <c r="L16" s="7">
        <f t="shared" si="2"/>
        <v>1.3657842280885228</v>
      </c>
      <c r="M16" s="7">
        <f t="shared" si="2"/>
        <v>0.8384817035372425</v>
      </c>
      <c r="N16" s="7">
        <f t="shared" si="2"/>
        <v>0.71639778796848719</v>
      </c>
      <c r="O16" s="7">
        <f t="shared" si="2"/>
        <v>1.5837378964773945</v>
      </c>
      <c r="P16" s="7">
        <f t="shared" si="2"/>
        <v>1.2348464886113077</v>
      </c>
      <c r="Q16" s="7">
        <f t="shared" si="2"/>
        <v>0.76523407848434744</v>
      </c>
      <c r="R16" s="7">
        <f t="shared" si="2"/>
        <v>0.76385806254431976</v>
      </c>
      <c r="S16" s="7">
        <f t="shared" si="2"/>
        <v>0.73063873557226378</v>
      </c>
      <c r="T16" s="7">
        <f t="shared" si="2"/>
        <v>0.8087469796049308</v>
      </c>
      <c r="U16" s="7">
        <f t="shared" si="2"/>
        <v>0.90858831296722697</v>
      </c>
      <c r="V16" s="7">
        <f t="shared" si="2"/>
        <v>0.89253761795931352</v>
      </c>
      <c r="W16" s="7">
        <f t="shared" si="2"/>
        <v>0.72756268225958509</v>
      </c>
      <c r="X16" s="7">
        <f t="shared" si="2"/>
        <v>0.91750210622716477</v>
      </c>
      <c r="Y16" s="7">
        <f t="shared" si="2"/>
        <v>0.93380896607458674</v>
      </c>
      <c r="Z16" s="7">
        <f t="shared" si="2"/>
        <v>0.95569201868563947</v>
      </c>
      <c r="AA16" s="7">
        <f t="shared" si="2"/>
        <v>0.99552958416971227</v>
      </c>
      <c r="AB16" s="7">
        <f t="shared" si="2"/>
        <v>0.93657886874039031</v>
      </c>
      <c r="AC16" s="7">
        <f t="shared" si="2"/>
        <v>0.75886923720899435</v>
      </c>
      <c r="AD16" s="7">
        <f t="shared" si="2"/>
        <v>0.81115573253553075</v>
      </c>
      <c r="AE16" s="7">
        <f t="shared" si="2"/>
        <v>1.0030442236919912</v>
      </c>
      <c r="AF16" s="7">
        <f t="shared" si="2"/>
        <v>1.0340356969034323</v>
      </c>
      <c r="AG16" s="7">
        <f t="shared" si="2"/>
        <v>0.75071419144726714</v>
      </c>
      <c r="AH16" s="7">
        <f t="shared" si="2"/>
        <v>1.3715672602077071</v>
      </c>
      <c r="AI16" s="7">
        <f t="shared" si="2"/>
        <v>1.3720670119235452</v>
      </c>
      <c r="AJ16" s="7">
        <f t="shared" si="2"/>
        <v>1.2054617603405942</v>
      </c>
      <c r="AK16" s="7"/>
      <c r="AL16" s="7">
        <f>AL13*0.5*16/19+AL14*0.5*16/35.45+AL15*16/32.07</f>
        <v>0.99827488158589028</v>
      </c>
      <c r="AM16" s="7"/>
      <c r="AN16" s="7"/>
      <c r="AO16" s="7"/>
      <c r="AP16" s="7"/>
      <c r="AQ16" s="7"/>
      <c r="AR16" s="7"/>
      <c r="AS16" s="7"/>
      <c r="AT16" s="7"/>
    </row>
    <row r="17" spans="1:46" x14ac:dyDescent="0.2">
      <c r="A17" s="3" t="s">
        <v>5</v>
      </c>
      <c r="B17" s="7">
        <f>SUM(B6:B15)-B16</f>
        <v>99.442497682976295</v>
      </c>
      <c r="C17" s="7">
        <f t="shared" ref="C17:AJ17" si="3">SUM(C6:C15)-C16</f>
        <v>99.932757873179739</v>
      </c>
      <c r="D17" s="7">
        <f t="shared" si="3"/>
        <v>99.092707078211035</v>
      </c>
      <c r="E17" s="7">
        <f t="shared" si="3"/>
        <v>98.710195181760326</v>
      </c>
      <c r="F17" s="7">
        <f t="shared" si="3"/>
        <v>98.486493317474952</v>
      </c>
      <c r="G17" s="7">
        <f t="shared" si="3"/>
        <v>98.889964158569711</v>
      </c>
      <c r="H17" s="7">
        <f t="shared" si="3"/>
        <v>98.87863287982826</v>
      </c>
      <c r="I17" s="7">
        <f t="shared" si="3"/>
        <v>98.76825482479758</v>
      </c>
      <c r="J17" s="7">
        <f t="shared" si="3"/>
        <v>98.202787418582417</v>
      </c>
      <c r="K17" s="7">
        <f t="shared" si="3"/>
        <v>98.847417934368664</v>
      </c>
      <c r="L17" s="7">
        <f t="shared" si="3"/>
        <v>100.69148553586801</v>
      </c>
      <c r="M17" s="7">
        <f t="shared" si="3"/>
        <v>100.53233508177561</v>
      </c>
      <c r="N17" s="7">
        <f t="shared" si="3"/>
        <v>97.274206932900739</v>
      </c>
      <c r="O17" s="7">
        <f t="shared" si="3"/>
        <v>98.42547154526109</v>
      </c>
      <c r="P17" s="7">
        <f t="shared" si="3"/>
        <v>97.783763477668202</v>
      </c>
      <c r="Q17" s="7">
        <f t="shared" si="3"/>
        <v>97.962378510500287</v>
      </c>
      <c r="R17" s="7">
        <f t="shared" si="3"/>
        <v>97.64255557552238</v>
      </c>
      <c r="S17" s="7">
        <f t="shared" si="3"/>
        <v>98.809780147904704</v>
      </c>
      <c r="T17" s="7">
        <f t="shared" si="3"/>
        <v>99.263271379330988</v>
      </c>
      <c r="U17" s="7">
        <f t="shared" si="3"/>
        <v>100.19103476683794</v>
      </c>
      <c r="V17" s="7">
        <f t="shared" si="3"/>
        <v>97.916281790058662</v>
      </c>
      <c r="W17" s="7">
        <f t="shared" si="3"/>
        <v>98.772447808560955</v>
      </c>
      <c r="X17" s="7">
        <f t="shared" si="3"/>
        <v>99.8197152036267</v>
      </c>
      <c r="Y17" s="7">
        <f t="shared" si="3"/>
        <v>99.834002573827988</v>
      </c>
      <c r="Z17" s="7">
        <f t="shared" si="3"/>
        <v>99.757724242086184</v>
      </c>
      <c r="AA17" s="7">
        <f t="shared" si="3"/>
        <v>99.698287201143145</v>
      </c>
      <c r="AB17" s="7">
        <f t="shared" si="3"/>
        <v>99.822041588359653</v>
      </c>
      <c r="AC17" s="7">
        <f t="shared" si="3"/>
        <v>99.291745974480762</v>
      </c>
      <c r="AD17" s="7">
        <f t="shared" si="3"/>
        <v>98.285061577318359</v>
      </c>
      <c r="AE17" s="7">
        <f t="shared" si="3"/>
        <v>99.602366791669581</v>
      </c>
      <c r="AF17" s="7">
        <f t="shared" si="3"/>
        <v>99.941181612950444</v>
      </c>
      <c r="AG17" s="7">
        <f t="shared" si="3"/>
        <v>98.621503118406608</v>
      </c>
      <c r="AH17" s="7">
        <f t="shared" si="3"/>
        <v>100.25545109872822</v>
      </c>
      <c r="AI17" s="7">
        <f t="shared" si="3"/>
        <v>100.16455082247137</v>
      </c>
      <c r="AJ17" s="7">
        <f t="shared" si="3"/>
        <v>98.842648393274985</v>
      </c>
      <c r="AK17" s="7"/>
      <c r="AL17" s="7">
        <f>SUM(AL6:AL15)-AL16</f>
        <v>99.098657174293791</v>
      </c>
      <c r="AM17" s="7"/>
      <c r="AN17" s="7"/>
      <c r="AO17" s="7"/>
      <c r="AP17" s="7"/>
      <c r="AQ17" s="7"/>
      <c r="AR17" s="7"/>
      <c r="AS17" s="7"/>
      <c r="AT17" s="7"/>
    </row>
    <row r="18" spans="1:46" x14ac:dyDescent="0.2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6"/>
      <c r="AM18" s="6"/>
      <c r="AN18" s="7"/>
      <c r="AO18" s="7"/>
      <c r="AP18" s="7"/>
      <c r="AQ18" s="7"/>
      <c r="AR18" s="7"/>
      <c r="AS18" s="7"/>
      <c r="AT18" s="7"/>
    </row>
    <row r="19" spans="1:46" x14ac:dyDescent="0.2">
      <c r="A19" s="3" t="s">
        <v>18</v>
      </c>
      <c r="B19" s="24" t="s">
        <v>28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10"/>
      <c r="AL19" s="6"/>
      <c r="AM19" s="6"/>
      <c r="AN19" s="10"/>
      <c r="AO19" s="10"/>
      <c r="AP19" s="10"/>
      <c r="AQ19" s="10"/>
      <c r="AR19" s="10"/>
      <c r="AS19" s="10"/>
      <c r="AT19" s="10"/>
    </row>
    <row r="20" spans="1:46" x14ac:dyDescent="0.2">
      <c r="A20" s="3" t="s">
        <v>7</v>
      </c>
      <c r="B20" s="7">
        <v>3.0120090238854793</v>
      </c>
      <c r="C20" s="7">
        <v>2.9607112146717429</v>
      </c>
      <c r="D20" s="7">
        <v>2.9949454075289075</v>
      </c>
      <c r="E20" s="7">
        <v>3.0135116132580566</v>
      </c>
      <c r="F20" s="7">
        <v>3.0146852501385268</v>
      </c>
      <c r="G20" s="7">
        <v>3.0203002376561479</v>
      </c>
      <c r="H20" s="7">
        <v>3.0177567259502083</v>
      </c>
      <c r="I20" s="7">
        <v>3.0309498794950893</v>
      </c>
      <c r="J20" s="7">
        <v>3.0179651216149965</v>
      </c>
      <c r="K20" s="7">
        <v>3.0233143333078778</v>
      </c>
      <c r="L20" s="7">
        <v>2.9876125011668826</v>
      </c>
      <c r="M20" s="7">
        <v>2.9797502632641573</v>
      </c>
      <c r="N20" s="7">
        <v>3.0295579693653205</v>
      </c>
      <c r="O20" s="7">
        <v>3.0372278505591619</v>
      </c>
      <c r="P20" s="7">
        <v>3.0332457147049592</v>
      </c>
      <c r="Q20" s="7">
        <v>3.0361211925064295</v>
      </c>
      <c r="R20" s="7">
        <v>3.0251542049981328</v>
      </c>
      <c r="S20" s="7">
        <v>2.9901857345340144</v>
      </c>
      <c r="T20" s="7">
        <v>3.0088798444827889</v>
      </c>
      <c r="U20" s="7">
        <v>3.0169521416056231</v>
      </c>
      <c r="V20" s="7">
        <v>3.0002893916629065</v>
      </c>
      <c r="W20" s="7">
        <v>3.0253457640334416</v>
      </c>
      <c r="X20" s="7">
        <v>3.0154409724702504</v>
      </c>
      <c r="Y20" s="7">
        <v>3.0210455339755122</v>
      </c>
      <c r="Z20" s="7">
        <v>3.0149584033643624</v>
      </c>
      <c r="AA20" s="7">
        <v>2.998253988590394</v>
      </c>
      <c r="AB20" s="7">
        <v>2.9975719059572179</v>
      </c>
      <c r="AC20" s="7">
        <v>3.0109503310170336</v>
      </c>
      <c r="AD20" s="7">
        <v>3.0113922251105532</v>
      </c>
      <c r="AE20" s="7">
        <v>3.0160484879042269</v>
      </c>
      <c r="AF20" s="7">
        <v>3.004081298623646</v>
      </c>
      <c r="AG20" s="7">
        <v>3.0143628622524674</v>
      </c>
      <c r="AH20" s="7">
        <v>2.9929728181791755</v>
      </c>
      <c r="AI20" s="7">
        <v>2.9887515221349763</v>
      </c>
      <c r="AJ20" s="7">
        <v>2.9351247147421025</v>
      </c>
      <c r="AK20" s="7"/>
      <c r="AL20" s="7">
        <f t="shared" ref="AL20:AL26" si="4">AVERAGE(B20:AJ20)</f>
        <v>3.0084978984203645</v>
      </c>
      <c r="AM20" s="7">
        <f t="shared" ref="AM20:AM26" si="5">STDEV(B20:AJ20)</f>
        <v>2.1098868594334994E-2</v>
      </c>
      <c r="AN20" s="7"/>
      <c r="AO20" s="7"/>
      <c r="AP20" s="7"/>
      <c r="AQ20" s="7"/>
      <c r="AR20" s="7"/>
      <c r="AS20" s="7"/>
      <c r="AT20" s="7"/>
    </row>
    <row r="21" spans="1:46" x14ac:dyDescent="0.2">
      <c r="A21" s="3" t="s">
        <v>8</v>
      </c>
      <c r="B21" s="7">
        <v>2.7993250848479558E-2</v>
      </c>
      <c r="C21" s="7">
        <v>6.3058717773177564E-2</v>
      </c>
      <c r="D21" s="7">
        <v>4.7236768753931457E-2</v>
      </c>
      <c r="E21" s="7">
        <v>7.6026071778146995E-3</v>
      </c>
      <c r="F21" s="7">
        <v>1.9092706511244443E-3</v>
      </c>
      <c r="G21" s="7">
        <v>1.8963257112937335E-3</v>
      </c>
      <c r="H21" s="7">
        <v>1.2970003682048871E-3</v>
      </c>
      <c r="I21" s="7">
        <v>3.2524406978600281E-3</v>
      </c>
      <c r="J21" s="7">
        <v>6.8549509879775833E-4</v>
      </c>
      <c r="K21" s="7">
        <v>5.2714407013196669E-3</v>
      </c>
      <c r="L21" s="7">
        <v>1.9874355875837767E-2</v>
      </c>
      <c r="M21" s="7">
        <v>6.0729405226028436E-3</v>
      </c>
      <c r="N21" s="7">
        <v>2.7537046725676344E-3</v>
      </c>
      <c r="O21" s="7">
        <v>3.3380310819315561E-3</v>
      </c>
      <c r="P21" s="7">
        <v>2.2691965809935278E-3</v>
      </c>
      <c r="Q21" s="7">
        <v>3.5849930109008565E-3</v>
      </c>
      <c r="R21" s="7">
        <v>1.8960488653599245E-2</v>
      </c>
      <c r="S21" s="7">
        <v>0</v>
      </c>
      <c r="T21" s="7">
        <v>2.7224690384478317E-3</v>
      </c>
      <c r="U21" s="7">
        <v>2.1930540538076856E-3</v>
      </c>
      <c r="V21" s="7">
        <v>1.0209150752432339E-2</v>
      </c>
      <c r="W21" s="7">
        <v>2.1218053054370667E-3</v>
      </c>
      <c r="X21" s="7">
        <v>2.7965289299885774E-3</v>
      </c>
      <c r="Y21" s="7">
        <v>0</v>
      </c>
      <c r="Z21" s="7">
        <v>1.6132430822063783E-3</v>
      </c>
      <c r="AA21" s="7">
        <v>9.9778773152798192E-3</v>
      </c>
      <c r="AB21" s="7">
        <v>1.1916248714876957E-3</v>
      </c>
      <c r="AC21" s="7">
        <v>2.7094234203270187E-3</v>
      </c>
      <c r="AD21" s="7">
        <v>0</v>
      </c>
      <c r="AE21" s="7">
        <v>1.6207052219183579E-3</v>
      </c>
      <c r="AF21" s="7">
        <v>1.874411563338837E-3</v>
      </c>
      <c r="AG21" s="7">
        <v>1.9616083878252464E-3</v>
      </c>
      <c r="AH21" s="7">
        <v>7.0677027772113547E-3</v>
      </c>
      <c r="AI21" s="7">
        <v>1.2508504873561333E-2</v>
      </c>
      <c r="AJ21" s="7">
        <v>0.10215908146561381</v>
      </c>
      <c r="AK21" s="7"/>
      <c r="AL21" s="7">
        <f t="shared" si="4"/>
        <v>1.0850977692552015E-2</v>
      </c>
      <c r="AM21" s="7">
        <f t="shared" si="5"/>
        <v>2.0790648784622556E-2</v>
      </c>
      <c r="AN21" s="7"/>
      <c r="AO21" s="7"/>
      <c r="AP21" s="7"/>
      <c r="AQ21" s="7"/>
      <c r="AR21" s="7"/>
      <c r="AS21" s="7"/>
      <c r="AT21" s="7"/>
    </row>
    <row r="22" spans="1:46" x14ac:dyDescent="0.2">
      <c r="A22" s="3" t="s">
        <v>11</v>
      </c>
      <c r="B22" s="7">
        <v>8.1116821464555594E-2</v>
      </c>
      <c r="C22" s="7">
        <v>7.5174562481150023E-2</v>
      </c>
      <c r="D22" s="7">
        <v>7.2022339178542824E-2</v>
      </c>
      <c r="E22" s="7">
        <v>6.9362788432702285E-2</v>
      </c>
      <c r="F22" s="7">
        <v>5.4653153216821106E-2</v>
      </c>
      <c r="G22" s="7">
        <v>5.745449418443567E-2</v>
      </c>
      <c r="H22" s="7">
        <v>8.5041633495251817E-2</v>
      </c>
      <c r="I22" s="7">
        <v>6.2490710918045325E-2</v>
      </c>
      <c r="J22" s="7">
        <v>7.7968412890730601E-2</v>
      </c>
      <c r="K22" s="7">
        <v>7.6866792904892595E-2</v>
      </c>
      <c r="L22" s="7">
        <v>9.7579281592201333E-2</v>
      </c>
      <c r="M22" s="7">
        <v>0.1221065696438467</v>
      </c>
      <c r="N22" s="7">
        <v>1.2162686685762689E-2</v>
      </c>
      <c r="O22" s="7">
        <v>9.697418590686473E-3</v>
      </c>
      <c r="P22" s="7">
        <v>1.0802789645993984E-2</v>
      </c>
      <c r="Q22" s="7">
        <v>9.066051367988574E-3</v>
      </c>
      <c r="R22" s="7">
        <v>3.0279251461421741E-2</v>
      </c>
      <c r="S22" s="7">
        <v>0.10435255436561221</v>
      </c>
      <c r="T22" s="7">
        <v>9.1857504956396274E-2</v>
      </c>
      <c r="U22" s="7">
        <v>9.5655756187848634E-2</v>
      </c>
      <c r="V22" s="7">
        <v>0.12228403077575507</v>
      </c>
      <c r="W22" s="7">
        <v>8.2124797711842099E-2</v>
      </c>
      <c r="X22" s="7">
        <v>7.0447760638786827E-2</v>
      </c>
      <c r="Y22" s="7">
        <v>6.7464862257307967E-2</v>
      </c>
      <c r="Z22" s="7">
        <v>6.5400530668284482E-2</v>
      </c>
      <c r="AA22" s="7">
        <v>0.10092160980477582</v>
      </c>
      <c r="AB22" s="7">
        <v>9.9373908922023177E-2</v>
      </c>
      <c r="AC22" s="7">
        <v>7.0244771790549304E-2</v>
      </c>
      <c r="AD22" s="7">
        <v>9.516649110059841E-2</v>
      </c>
      <c r="AE22" s="7">
        <v>0.10208583743869985</v>
      </c>
      <c r="AF22" s="7">
        <v>9.8831222304364932E-2</v>
      </c>
      <c r="AG22" s="7">
        <v>8.438099652832759E-2</v>
      </c>
      <c r="AH22" s="7">
        <v>9.882738671335714E-2</v>
      </c>
      <c r="AI22" s="7">
        <v>9.2058417663190617E-2</v>
      </c>
      <c r="AJ22" s="7">
        <v>0.13819403543037104</v>
      </c>
      <c r="AK22" s="7"/>
      <c r="AL22" s="7">
        <f t="shared" si="4"/>
        <v>7.6671949526089175E-2</v>
      </c>
      <c r="AM22" s="7">
        <f t="shared" si="5"/>
        <v>3.1784076237536783E-2</v>
      </c>
      <c r="AN22" s="7"/>
      <c r="AO22" s="7"/>
      <c r="AP22" s="7"/>
      <c r="AQ22" s="7"/>
      <c r="AR22" s="7"/>
      <c r="AS22" s="7"/>
      <c r="AT22" s="7"/>
    </row>
    <row r="23" spans="1:46" x14ac:dyDescent="0.2">
      <c r="A23" s="3" t="s">
        <v>12</v>
      </c>
      <c r="B23" s="7">
        <v>1.6678018034863484E-3</v>
      </c>
      <c r="C23" s="7">
        <v>2.1920983403578985E-3</v>
      </c>
      <c r="D23" s="7">
        <v>5.0556788319020278E-4</v>
      </c>
      <c r="E23" s="7">
        <v>3.1467290874074233E-3</v>
      </c>
      <c r="F23" s="7">
        <v>4.4106955977933165E-4</v>
      </c>
      <c r="G23" s="7">
        <v>1.0221845399972875E-3</v>
      </c>
      <c r="H23" s="7">
        <v>3.5888552336680313E-3</v>
      </c>
      <c r="I23" s="7">
        <v>5.7999840201329253E-4</v>
      </c>
      <c r="J23" s="7">
        <v>7.9839548448394832E-4</v>
      </c>
      <c r="K23" s="7">
        <v>2.3046163263261009E-3</v>
      </c>
      <c r="L23" s="7">
        <v>3.1202152326942705E-3</v>
      </c>
      <c r="M23" s="7">
        <v>7.1445939448674326E-4</v>
      </c>
      <c r="N23" s="7">
        <v>1.4578350875263351E-3</v>
      </c>
      <c r="O23" s="7">
        <v>1.4881537230370158E-3</v>
      </c>
      <c r="P23" s="7">
        <v>8.1320956391691367E-4</v>
      </c>
      <c r="Q23" s="7">
        <v>7.230195538316499E-4</v>
      </c>
      <c r="R23" s="7">
        <v>7.9939413430396003E-4</v>
      </c>
      <c r="S23" s="7">
        <v>1.3735513527376895E-3</v>
      </c>
      <c r="T23" s="7">
        <v>2.017818141461643E-3</v>
      </c>
      <c r="U23" s="7">
        <v>7.1447495225273708E-5</v>
      </c>
      <c r="V23" s="7">
        <v>3.2245662631348775E-3</v>
      </c>
      <c r="W23" s="7">
        <v>1.5097180134637613E-3</v>
      </c>
      <c r="X23" s="7">
        <v>1.5792070613947335E-3</v>
      </c>
      <c r="Y23" s="7">
        <v>2.0814897463716491E-3</v>
      </c>
      <c r="Z23" s="7">
        <v>4.3152750349345457E-4</v>
      </c>
      <c r="AA23" s="7">
        <v>1.3002768273842778E-3</v>
      </c>
      <c r="AB23" s="7">
        <v>7.2097888082177733E-4</v>
      </c>
      <c r="AC23" s="7">
        <v>1.5778314302596879E-3</v>
      </c>
      <c r="AD23" s="7">
        <v>1.6003922792337498E-3</v>
      </c>
      <c r="AE23" s="7">
        <v>2.1676177819300404E-3</v>
      </c>
      <c r="AF23" s="7">
        <v>9.3820263022105716E-4</v>
      </c>
      <c r="AG23" s="7">
        <v>2.6007463311794941E-3</v>
      </c>
      <c r="AH23" s="7">
        <v>9.4911491306191311E-4</v>
      </c>
      <c r="AI23" s="7">
        <v>8.7685880192368577E-4</v>
      </c>
      <c r="AJ23" s="7">
        <v>8.0735935034942233E-4</v>
      </c>
      <c r="AK23" s="7"/>
      <c r="AL23" s="7">
        <f t="shared" si="4"/>
        <v>1.4626373758329983E-3</v>
      </c>
      <c r="AM23" s="7">
        <f t="shared" si="5"/>
        <v>8.9542621447492214E-4</v>
      </c>
      <c r="AN23" s="7"/>
      <c r="AO23" s="7"/>
      <c r="AP23" s="7"/>
      <c r="AQ23" s="7"/>
      <c r="AR23" s="7"/>
      <c r="AS23" s="7"/>
      <c r="AT23" s="7"/>
    </row>
    <row r="24" spans="1:46" x14ac:dyDescent="0.2">
      <c r="A24" s="3" t="s">
        <v>13</v>
      </c>
      <c r="B24" s="7">
        <v>1.9269566135102469E-2</v>
      </c>
      <c r="C24" s="7">
        <v>4.1149744484244258E-2</v>
      </c>
      <c r="D24" s="7">
        <v>3.5334961215283719E-2</v>
      </c>
      <c r="E24" s="7">
        <v>1.2878618696998416E-4</v>
      </c>
      <c r="F24" s="7">
        <v>0</v>
      </c>
      <c r="G24" s="7">
        <v>3.8547916823585546E-4</v>
      </c>
      <c r="H24" s="7">
        <v>1.4178521018436258E-3</v>
      </c>
      <c r="I24" s="7">
        <v>8.9312703569759599E-4</v>
      </c>
      <c r="J24" s="7">
        <v>0</v>
      </c>
      <c r="K24" s="7">
        <v>1.2674389279147046E-4</v>
      </c>
      <c r="L24" s="7">
        <v>1.0088383296878951E-2</v>
      </c>
      <c r="M24" s="7">
        <v>3.7720478376251226E-3</v>
      </c>
      <c r="N24" s="7">
        <v>0</v>
      </c>
      <c r="O24" s="7">
        <v>0</v>
      </c>
      <c r="P24" s="7">
        <v>9.1072281917381416E-4</v>
      </c>
      <c r="Q24" s="7">
        <v>0</v>
      </c>
      <c r="R24" s="7">
        <v>3.45311007185927E-3</v>
      </c>
      <c r="S24" s="7">
        <v>0</v>
      </c>
      <c r="T24" s="7">
        <v>2.5364854335203766E-4</v>
      </c>
      <c r="U24" s="7">
        <v>0</v>
      </c>
      <c r="V24" s="7">
        <v>6.0617060639244968E-3</v>
      </c>
      <c r="W24" s="7">
        <v>2.1508189269790396E-3</v>
      </c>
      <c r="X24" s="7">
        <v>0</v>
      </c>
      <c r="Y24" s="7">
        <v>0</v>
      </c>
      <c r="Z24" s="7">
        <v>1.7719997327774715E-3</v>
      </c>
      <c r="AA24" s="7">
        <v>3.051075436521646E-3</v>
      </c>
      <c r="AB24" s="7">
        <v>0</v>
      </c>
      <c r="AC24" s="7">
        <v>0</v>
      </c>
      <c r="AD24" s="7">
        <v>0</v>
      </c>
      <c r="AE24" s="7">
        <v>1.7801962096267582E-3</v>
      </c>
      <c r="AF24" s="7">
        <v>0</v>
      </c>
      <c r="AG24" s="7">
        <v>0</v>
      </c>
      <c r="AH24" s="7">
        <v>1.5418249779427617E-3</v>
      </c>
      <c r="AI24" s="7">
        <v>9.001706438833702E-3</v>
      </c>
      <c r="AJ24" s="7">
        <v>6.0966965409232854E-2</v>
      </c>
      <c r="AK24" s="7"/>
      <c r="AL24" s="7">
        <f t="shared" si="4"/>
        <v>5.8145847424256247E-3</v>
      </c>
      <c r="AM24" s="7">
        <f t="shared" si="5"/>
        <v>1.3415340553078298E-2</v>
      </c>
      <c r="AN24" s="7"/>
      <c r="AO24" s="7"/>
      <c r="AP24" s="7"/>
      <c r="AQ24" s="7"/>
      <c r="AR24" s="7"/>
      <c r="AS24" s="7"/>
      <c r="AT24" s="7"/>
    </row>
    <row r="25" spans="1:46" x14ac:dyDescent="0.2">
      <c r="A25" s="3" t="s">
        <v>14</v>
      </c>
      <c r="B25" s="7">
        <v>4.7857930661742261</v>
      </c>
      <c r="C25" s="7">
        <v>4.8262400864361341</v>
      </c>
      <c r="D25" s="7">
        <v>4.7791354149405549</v>
      </c>
      <c r="E25" s="7">
        <v>4.8509883171151476</v>
      </c>
      <c r="F25" s="7">
        <v>4.8739159256909739</v>
      </c>
      <c r="G25" s="7">
        <v>4.8594349417456968</v>
      </c>
      <c r="H25" s="7">
        <v>4.8354696031602531</v>
      </c>
      <c r="I25" s="7">
        <v>4.82618366458947</v>
      </c>
      <c r="J25" s="7">
        <v>4.8461227275588978</v>
      </c>
      <c r="K25" s="7">
        <v>4.8242588934706445</v>
      </c>
      <c r="L25" s="7">
        <v>4.8534399062853142</v>
      </c>
      <c r="M25" s="7">
        <v>4.8848180701619759</v>
      </c>
      <c r="N25" s="7">
        <v>4.8800295178317414</v>
      </c>
      <c r="O25" s="7">
        <v>4.8611348596175574</v>
      </c>
      <c r="P25" s="7">
        <v>4.8719821319038683</v>
      </c>
      <c r="Q25" s="7">
        <v>4.86377401777274</v>
      </c>
      <c r="R25" s="7">
        <v>4.8382111864225328</v>
      </c>
      <c r="S25" s="7">
        <v>4.8892703308038463</v>
      </c>
      <c r="T25" s="7">
        <v>4.8500173479711624</v>
      </c>
      <c r="U25" s="7">
        <v>4.8314197447422247</v>
      </c>
      <c r="V25" s="7">
        <v>4.821201247056651</v>
      </c>
      <c r="W25" s="7">
        <v>4.8197820137774636</v>
      </c>
      <c r="X25" s="7">
        <v>4.8565007009935908</v>
      </c>
      <c r="Y25" s="7">
        <v>4.8510583998485632</v>
      </c>
      <c r="Z25" s="7">
        <v>4.8651846090921458</v>
      </c>
      <c r="AA25" s="7">
        <v>4.8517690766749348</v>
      </c>
      <c r="AB25" s="7">
        <v>4.877680642370871</v>
      </c>
      <c r="AC25" s="7">
        <v>4.8679654655130031</v>
      </c>
      <c r="AD25" s="7">
        <v>4.84619391535111</v>
      </c>
      <c r="AE25" s="7">
        <v>4.8221552096663851</v>
      </c>
      <c r="AF25" s="7">
        <v>4.8560460102581597</v>
      </c>
      <c r="AG25" s="7">
        <v>4.8449090693904679</v>
      </c>
      <c r="AH25" s="7">
        <v>4.8751233091281634</v>
      </c>
      <c r="AI25" s="7">
        <v>4.8760767037021706</v>
      </c>
      <c r="AJ25" s="7">
        <v>4.7285833597153797</v>
      </c>
      <c r="AK25" s="7"/>
      <c r="AL25" s="7">
        <f t="shared" si="4"/>
        <v>4.8454819853409719</v>
      </c>
      <c r="AM25" s="7">
        <f t="shared" si="5"/>
        <v>3.2573706847227768E-2</v>
      </c>
      <c r="AN25" s="7"/>
      <c r="AO25" s="7"/>
      <c r="AP25" s="7"/>
      <c r="AQ25" s="7"/>
      <c r="AR25" s="7"/>
      <c r="AS25" s="7"/>
      <c r="AT25" s="7"/>
    </row>
    <row r="26" spans="1:46" x14ac:dyDescent="0.2">
      <c r="A26" s="3" t="s">
        <v>15</v>
      </c>
      <c r="B26" s="7">
        <v>5.228736602394362E-2</v>
      </c>
      <c r="C26" s="7">
        <v>5.469607206480747E-2</v>
      </c>
      <c r="D26" s="7">
        <v>6.2329320904597772E-2</v>
      </c>
      <c r="E26" s="7">
        <v>5.4778263354002585E-2</v>
      </c>
      <c r="F26" s="7">
        <v>6.0916369767720635E-2</v>
      </c>
      <c r="G26" s="7">
        <v>5.431930959735274E-2</v>
      </c>
      <c r="H26" s="7">
        <v>5.4992480794109053E-2</v>
      </c>
      <c r="I26" s="7">
        <v>5.1945837842657265E-2</v>
      </c>
      <c r="J26" s="7">
        <v>5.7653339661603673E-2</v>
      </c>
      <c r="K26" s="7">
        <v>5.5228477466024474E-2</v>
      </c>
      <c r="L26" s="7">
        <v>5.3984497848055084E-2</v>
      </c>
      <c r="M26" s="7">
        <v>5.4134627512934651E-2</v>
      </c>
      <c r="N26" s="7">
        <v>5.3895255273064192E-2</v>
      </c>
      <c r="O26" s="7">
        <v>5.5867759013902327E-2</v>
      </c>
      <c r="P26" s="7">
        <v>5.5676932285322146E-2</v>
      </c>
      <c r="Q26" s="7">
        <v>5.7927888035127578E-2</v>
      </c>
      <c r="R26" s="7">
        <v>5.2901136214709411E-2</v>
      </c>
      <c r="S26" s="7">
        <v>5.9078454285536208E-2</v>
      </c>
      <c r="T26" s="7">
        <v>5.6418262207519505E-2</v>
      </c>
      <c r="U26" s="7">
        <v>5.2173178906053969E-2</v>
      </c>
      <c r="V26" s="7">
        <v>5.2173338356809477E-2</v>
      </c>
      <c r="W26" s="7">
        <v>5.3649261751546384E-2</v>
      </c>
      <c r="X26" s="7">
        <v>5.4553684541250376E-2</v>
      </c>
      <c r="Y26" s="7">
        <v>5.3562826417953693E-2</v>
      </c>
      <c r="Z26" s="7">
        <v>5.3177676855962627E-2</v>
      </c>
      <c r="AA26" s="7">
        <v>5.4734470299677429E-2</v>
      </c>
      <c r="AB26" s="7">
        <v>5.1822910380529275E-2</v>
      </c>
      <c r="AC26" s="7">
        <v>5.4834513765900789E-2</v>
      </c>
      <c r="AD26" s="7">
        <v>5.7117276985351399E-2</v>
      </c>
      <c r="AE26" s="7">
        <v>5.6897017397913592E-2</v>
      </c>
      <c r="AF26" s="7">
        <v>6.0464990242918903E-2</v>
      </c>
      <c r="AG26" s="7">
        <v>5.6557630686408414E-2</v>
      </c>
      <c r="AH26" s="7">
        <v>5.3981826530229891E-2</v>
      </c>
      <c r="AI26" s="7">
        <v>5.0180996618640089E-2</v>
      </c>
      <c r="AJ26" s="7">
        <v>5.86366606163631E-2</v>
      </c>
      <c r="AK26" s="7"/>
      <c r="AL26" s="7">
        <f t="shared" si="4"/>
        <v>5.5244283157328565E-2</v>
      </c>
      <c r="AM26" s="7">
        <f t="shared" si="5"/>
        <v>2.7562422854588422E-3</v>
      </c>
      <c r="AN26" s="7"/>
      <c r="AO26" s="7"/>
      <c r="AP26" s="7"/>
      <c r="AQ26" s="7"/>
      <c r="AR26" s="7"/>
      <c r="AS26" s="7"/>
      <c r="AT26" s="7"/>
    </row>
    <row r="27" spans="1:46" s="22" customFormat="1" x14ac:dyDescent="0.2">
      <c r="A27" s="8" t="s">
        <v>20</v>
      </c>
      <c r="B27" s="9">
        <f t="shared" ref="B27:T27" si="6">SUM(B20:B26)</f>
        <v>7.9801368963352726</v>
      </c>
      <c r="C27" s="9">
        <f t="shared" si="6"/>
        <v>8.0232224962516145</v>
      </c>
      <c r="D27" s="9">
        <f t="shared" si="6"/>
        <v>7.9915097804050079</v>
      </c>
      <c r="E27" s="9">
        <f t="shared" si="6"/>
        <v>7.9995191046121006</v>
      </c>
      <c r="F27" s="9">
        <f t="shared" si="6"/>
        <v>8.0065210390249462</v>
      </c>
      <c r="G27" s="9">
        <f t="shared" si="6"/>
        <v>7.9948129726031594</v>
      </c>
      <c r="H27" s="9">
        <f t="shared" si="6"/>
        <v>7.999564151103538</v>
      </c>
      <c r="I27" s="9">
        <f t="shared" si="6"/>
        <v>7.9762956589808329</v>
      </c>
      <c r="J27" s="9">
        <f t="shared" si="6"/>
        <v>8.0011934923095112</v>
      </c>
      <c r="K27" s="9">
        <f t="shared" si="6"/>
        <v>7.9873712980698768</v>
      </c>
      <c r="L27" s="9">
        <f t="shared" si="6"/>
        <v>8.0256991412978653</v>
      </c>
      <c r="M27" s="9">
        <f t="shared" si="6"/>
        <v>8.0513689783376297</v>
      </c>
      <c r="N27" s="9">
        <f t="shared" si="6"/>
        <v>7.979856968915982</v>
      </c>
      <c r="O27" s="9">
        <f t="shared" si="6"/>
        <v>7.9687540725862771</v>
      </c>
      <c r="P27" s="9">
        <f t="shared" si="6"/>
        <v>7.9757006975042275</v>
      </c>
      <c r="Q27" s="9">
        <f t="shared" si="6"/>
        <v>7.9711971622470177</v>
      </c>
      <c r="R27" s="9">
        <f t="shared" si="6"/>
        <v>7.9697587719565588</v>
      </c>
      <c r="S27" s="9">
        <f t="shared" si="6"/>
        <v>8.0442606253417477</v>
      </c>
      <c r="T27" s="9">
        <f t="shared" si="6"/>
        <v>8.012166895341128</v>
      </c>
      <c r="U27" s="9">
        <f t="shared" ref="U27:AJ27" si="7">SUM(U20:U26)</f>
        <v>7.9984653229907838</v>
      </c>
      <c r="V27" s="9">
        <f t="shared" si="7"/>
        <v>8.0154434309316134</v>
      </c>
      <c r="W27" s="9">
        <f t="shared" si="7"/>
        <v>7.9866841795201742</v>
      </c>
      <c r="X27" s="9">
        <f t="shared" si="7"/>
        <v>8.0013188546352616</v>
      </c>
      <c r="Y27" s="9">
        <f t="shared" si="7"/>
        <v>7.9952131122457093</v>
      </c>
      <c r="Z27" s="9">
        <f t="shared" si="7"/>
        <v>8.0025379902992331</v>
      </c>
      <c r="AA27" s="9">
        <f t="shared" si="7"/>
        <v>8.0200083749489686</v>
      </c>
      <c r="AB27" s="9">
        <f t="shared" si="7"/>
        <v>8.0283619713829513</v>
      </c>
      <c r="AC27" s="9">
        <f t="shared" si="7"/>
        <v>8.0082823369370733</v>
      </c>
      <c r="AD27" s="9">
        <f t="shared" si="7"/>
        <v>8.0114703008268471</v>
      </c>
      <c r="AE27" s="9">
        <f t="shared" si="7"/>
        <v>8.002755071620701</v>
      </c>
      <c r="AF27" s="9">
        <f t="shared" si="7"/>
        <v>8.0222361356226486</v>
      </c>
      <c r="AG27" s="9">
        <f t="shared" si="7"/>
        <v>8.0047729135766765</v>
      </c>
      <c r="AH27" s="9">
        <f t="shared" si="7"/>
        <v>8.0304639832191427</v>
      </c>
      <c r="AI27" s="9">
        <f t="shared" si="7"/>
        <v>8.0294547102332956</v>
      </c>
      <c r="AJ27" s="9">
        <f t="shared" si="7"/>
        <v>8.0244721767294127</v>
      </c>
      <c r="AK27" s="9"/>
      <c r="AL27" s="9">
        <f>SUM(AL20:AL26)</f>
        <v>8.0040243162555651</v>
      </c>
      <c r="AM27" s="23"/>
      <c r="AN27" s="9"/>
      <c r="AO27" s="9"/>
      <c r="AP27" s="9"/>
      <c r="AQ27" s="9"/>
      <c r="AR27" s="9"/>
      <c r="AS27" s="9"/>
      <c r="AT27" s="9"/>
    </row>
    <row r="28" spans="1:46" x14ac:dyDescent="0.2">
      <c r="A28" s="3" t="s">
        <v>16</v>
      </c>
      <c r="B28" s="7">
        <v>5.0357844276232973E-2</v>
      </c>
      <c r="C28" s="7">
        <v>0</v>
      </c>
      <c r="D28" s="7">
        <v>6.0404186330127126E-2</v>
      </c>
      <c r="E28" s="7">
        <v>3.0328536991598251E-2</v>
      </c>
      <c r="F28" s="7">
        <v>2.9917129194835884E-2</v>
      </c>
      <c r="G28" s="7">
        <v>2.2626477500732441E-2</v>
      </c>
      <c r="H28" s="7">
        <v>2.679930423962212E-2</v>
      </c>
      <c r="I28" s="7">
        <v>4.7641679266005536E-2</v>
      </c>
      <c r="J28" s="7">
        <v>6.8020010014316332E-2</v>
      </c>
      <c r="K28" s="7">
        <v>8.3089226968056304E-2</v>
      </c>
      <c r="L28" s="7">
        <v>1.137897047920187E-2</v>
      </c>
      <c r="M28" s="7">
        <v>8.5095347752209338E-2</v>
      </c>
      <c r="N28" s="7">
        <v>7.184886519159793E-2</v>
      </c>
      <c r="O28" s="7">
        <v>0</v>
      </c>
      <c r="P28" s="7">
        <v>3.4779066480849274E-2</v>
      </c>
      <c r="Q28" s="7">
        <v>0.11526978975023666</v>
      </c>
      <c r="R28" s="7">
        <v>7.5159801477721777E-2</v>
      </c>
      <c r="S28" s="7">
        <v>0.11309487011519585</v>
      </c>
      <c r="T28" s="7">
        <v>5.0584728502996848E-2</v>
      </c>
      <c r="U28" s="7">
        <v>9.496740899031611E-2</v>
      </c>
      <c r="V28" s="7">
        <v>9.5221596035840045E-2</v>
      </c>
      <c r="W28" s="7">
        <v>0.11139410849166535</v>
      </c>
      <c r="X28" s="7">
        <v>6.2982782296185313E-2</v>
      </c>
      <c r="Y28" s="7">
        <v>6.2976964451519277E-2</v>
      </c>
      <c r="Z28" s="7">
        <v>6.310484085955291E-2</v>
      </c>
      <c r="AA28" s="7">
        <v>7.0125221973703439E-2</v>
      </c>
      <c r="AB28" s="7">
        <v>5.6799247478736006E-2</v>
      </c>
      <c r="AC28" s="7">
        <v>0.10363023196993976</v>
      </c>
      <c r="AD28" s="7">
        <v>7.8494493721233002E-2</v>
      </c>
      <c r="AE28" s="7">
        <v>5.8001268722412569E-2</v>
      </c>
      <c r="AF28" s="7">
        <v>6.6556094587881795E-2</v>
      </c>
      <c r="AG28" s="7">
        <v>8.7663021986124023E-2</v>
      </c>
      <c r="AH28" s="7">
        <v>1.0631086094622967E-2</v>
      </c>
      <c r="AI28" s="7">
        <v>2.7282615530029063E-4</v>
      </c>
      <c r="AJ28" s="7">
        <v>1.4798085669591161E-2</v>
      </c>
      <c r="AK28" s="7"/>
      <c r="AL28" s="7">
        <f>AVERAGE(B28:AJ28)</f>
        <v>5.7543288971890302E-2</v>
      </c>
      <c r="AM28" s="7">
        <f>STDEV(B28:AJ28)</f>
        <v>3.3619650858339255E-2</v>
      </c>
      <c r="AN28" s="7"/>
      <c r="AO28" s="7"/>
      <c r="AP28" s="7"/>
      <c r="AQ28" s="7"/>
      <c r="AR28" s="7"/>
      <c r="AS28" s="7"/>
      <c r="AT28" s="7"/>
    </row>
    <row r="29" spans="1:46" x14ac:dyDescent="0.2">
      <c r="A29" s="3" t="s">
        <v>17</v>
      </c>
      <c r="B29" s="7">
        <v>0.68302365699930878</v>
      </c>
      <c r="C29" s="7">
        <v>0.89034781494830273</v>
      </c>
      <c r="D29" s="7">
        <v>0.54834477329658771</v>
      </c>
      <c r="E29" s="7">
        <v>0.68505597908162374</v>
      </c>
      <c r="F29" s="7">
        <v>0.72802825411669436</v>
      </c>
      <c r="G29" s="7">
        <v>0.69284767952860493</v>
      </c>
      <c r="H29" s="7">
        <v>0.72154702531922921</v>
      </c>
      <c r="I29" s="7">
        <v>0.55551670218636506</v>
      </c>
      <c r="J29" s="7">
        <v>0.41510938854426083</v>
      </c>
      <c r="K29" s="7">
        <v>0.40930018460718343</v>
      </c>
      <c r="L29" s="7">
        <v>0.85033902303574216</v>
      </c>
      <c r="M29" s="7">
        <v>0.44207095425556714</v>
      </c>
      <c r="N29" s="7">
        <v>0.39004503194045426</v>
      </c>
      <c r="O29" s="7">
        <v>1.0425931100648036</v>
      </c>
      <c r="P29" s="7">
        <v>0.77224524001402162</v>
      </c>
      <c r="Q29" s="7">
        <v>0.37227577262032935</v>
      </c>
      <c r="R29" s="7">
        <v>0.41373807303501142</v>
      </c>
      <c r="S29" s="7">
        <v>0.35067019924701226</v>
      </c>
      <c r="T29" s="7">
        <v>0.46176420380297717</v>
      </c>
      <c r="U29" s="7">
        <v>0.47510794610399104</v>
      </c>
      <c r="V29" s="7">
        <v>0.47999816745949336</v>
      </c>
      <c r="W29" s="7">
        <v>0.34987672881763704</v>
      </c>
      <c r="X29" s="7">
        <v>0.51683569466516466</v>
      </c>
      <c r="Y29" s="7">
        <v>0.52856577792518411</v>
      </c>
      <c r="Z29" s="7">
        <v>0.54244825001271713</v>
      </c>
      <c r="AA29" s="7">
        <v>0.56348206464320538</v>
      </c>
      <c r="AB29" s="7">
        <v>0.53699946967576695</v>
      </c>
      <c r="AC29" s="7">
        <v>0.37530518111008748</v>
      </c>
      <c r="AD29" s="7">
        <v>0.44050174689323812</v>
      </c>
      <c r="AE29" s="7">
        <v>0.58197225381920181</v>
      </c>
      <c r="AF29" s="7">
        <v>0.59096786167649407</v>
      </c>
      <c r="AG29" s="7">
        <v>0.38903093424138302</v>
      </c>
      <c r="AH29" s="7">
        <v>0.87280174912753572</v>
      </c>
      <c r="AI29" s="7">
        <v>0.88437233167466833</v>
      </c>
      <c r="AJ29" s="7">
        <v>0.74245527771816477</v>
      </c>
      <c r="AK29" s="7"/>
      <c r="AL29" s="7">
        <f>AVERAGE(B29:AJ29)</f>
        <v>0.57987384292022892</v>
      </c>
      <c r="AM29" s="7">
        <f>STDEV(B29:AJ29)</f>
        <v>0.18262219186652789</v>
      </c>
      <c r="AN29" s="7"/>
      <c r="AO29" s="7"/>
      <c r="AP29" s="7"/>
      <c r="AQ29" s="7"/>
      <c r="AR29" s="7"/>
      <c r="AS29" s="7"/>
      <c r="AT29" s="7"/>
    </row>
    <row r="30" spans="1:46" x14ac:dyDescent="0.2">
      <c r="A30" s="3" t="s">
        <v>47</v>
      </c>
      <c r="B30" s="7">
        <v>3.8546877983716933E-3</v>
      </c>
      <c r="C30" s="7">
        <v>5.7616933548078966E-3</v>
      </c>
      <c r="D30" s="7">
        <v>1.3437611702327833E-3</v>
      </c>
      <c r="E30" s="7">
        <v>1.4912144064628625E-3</v>
      </c>
      <c r="F30" s="7">
        <v>2.6703061017455095E-3</v>
      </c>
      <c r="G30" s="7">
        <v>3.5578310225939953E-3</v>
      </c>
      <c r="H30" s="7">
        <v>6.4241609095522564E-3</v>
      </c>
      <c r="I30" s="7">
        <v>4.6247755682453694E-3</v>
      </c>
      <c r="J30" s="7">
        <v>3.3438753985752779E-3</v>
      </c>
      <c r="K30" s="7">
        <v>2.3608681626288808E-3</v>
      </c>
      <c r="L30" s="7">
        <v>8.5504524020479488E-3</v>
      </c>
      <c r="M30" s="7">
        <v>2.0255775973978601E-3</v>
      </c>
      <c r="N30" s="7">
        <v>5.812222992269665E-4</v>
      </c>
      <c r="O30" s="7">
        <v>1.1866199900214978E-3</v>
      </c>
      <c r="P30" s="7">
        <v>1.244470909341884E-3</v>
      </c>
      <c r="Q30" s="7">
        <v>1.5373850025872538E-3</v>
      </c>
      <c r="R30" s="7">
        <v>1.6740289940343064E-3</v>
      </c>
      <c r="S30" s="7">
        <v>2.3057656042250016E-3</v>
      </c>
      <c r="T30" s="7">
        <v>2.234669959961424E-3</v>
      </c>
      <c r="U30" s="7">
        <v>2.7852298450900511E-3</v>
      </c>
      <c r="V30" s="7">
        <v>2.4023800300166796E-3</v>
      </c>
      <c r="W30" s="7">
        <v>1.2738781646430713E-3</v>
      </c>
      <c r="X30" s="7">
        <v>2.098706424416306E-3</v>
      </c>
      <c r="Y30" s="7">
        <v>1.3990083751576447E-3</v>
      </c>
      <c r="Z30" s="7">
        <v>1.9753328213492271E-3</v>
      </c>
      <c r="AA30" s="7">
        <v>2.0480221613785867E-3</v>
      </c>
      <c r="AB30" s="7">
        <v>2.4911994884655661E-3</v>
      </c>
      <c r="AC30" s="7">
        <v>1.8427112005495454E-3</v>
      </c>
      <c r="AD30" s="7">
        <v>2.1268607772357102E-3</v>
      </c>
      <c r="AE30" s="7">
        <v>1.3443182692029719E-3</v>
      </c>
      <c r="AF30" s="7">
        <v>2.1100298021924082E-3</v>
      </c>
      <c r="AG30" s="7">
        <v>2.1121793348243276E-3</v>
      </c>
      <c r="AH30" s="7">
        <v>2.2639396466951271E-3</v>
      </c>
      <c r="AI30" s="7">
        <v>2.2011452019980991E-3</v>
      </c>
      <c r="AJ30" s="7">
        <v>1.365572758597078E-2</v>
      </c>
      <c r="AK30" s="7"/>
      <c r="AL30" s="7">
        <f>AVERAGE(B30:AJ30)</f>
        <v>2.8829724508927647E-3</v>
      </c>
      <c r="AM30" s="7">
        <f>STDEV(B30:AJ30)</f>
        <v>2.4690615345223247E-3</v>
      </c>
      <c r="AN30" s="7"/>
      <c r="AO30" s="7"/>
      <c r="AP30" s="7"/>
      <c r="AQ30" s="7"/>
      <c r="AR30" s="7"/>
      <c r="AS30" s="7"/>
      <c r="AT30" s="7"/>
    </row>
    <row r="31" spans="1:46" x14ac:dyDescent="0.2">
      <c r="A31" s="3" t="s">
        <v>25</v>
      </c>
      <c r="B31" s="7">
        <f>IF((1-B28-B29-B30)&gt;0,1-B28-B29-B30,0)</f>
        <v>0.26276381092608653</v>
      </c>
      <c r="C31" s="7">
        <f t="shared" ref="C31:AJ31" si="8">IF((1-C28-C29-C30)&gt;0,1-C28-C29-C30,0)</f>
        <v>0.10389049169688938</v>
      </c>
      <c r="D31" s="7">
        <f t="shared" si="8"/>
        <v>0.3899072792030524</v>
      </c>
      <c r="E31" s="7">
        <f t="shared" si="8"/>
        <v>0.28312426952031516</v>
      </c>
      <c r="F31" s="7">
        <f t="shared" si="8"/>
        <v>0.23938431058672421</v>
      </c>
      <c r="G31" s="7">
        <f t="shared" si="8"/>
        <v>0.28096801194806864</v>
      </c>
      <c r="H31" s="7">
        <f t="shared" si="8"/>
        <v>0.24522950953159647</v>
      </c>
      <c r="I31" s="7">
        <f t="shared" si="8"/>
        <v>0.39221684297938408</v>
      </c>
      <c r="J31" s="7">
        <f t="shared" si="8"/>
        <v>0.51352672604284755</v>
      </c>
      <c r="K31" s="7">
        <f t="shared" si="8"/>
        <v>0.50524972026213133</v>
      </c>
      <c r="L31" s="7">
        <f t="shared" si="8"/>
        <v>0.12973155408300802</v>
      </c>
      <c r="M31" s="7">
        <f t="shared" si="8"/>
        <v>0.47080812039482561</v>
      </c>
      <c r="N31" s="7">
        <f t="shared" si="8"/>
        <v>0.53752488056872083</v>
      </c>
      <c r="O31" s="7">
        <f t="shared" si="8"/>
        <v>0</v>
      </c>
      <c r="P31" s="7">
        <f t="shared" si="8"/>
        <v>0.19173122259578723</v>
      </c>
      <c r="Q31" s="7">
        <f t="shared" si="8"/>
        <v>0.51091705262684672</v>
      </c>
      <c r="R31" s="7">
        <f t="shared" si="8"/>
        <v>0.50942809649323251</v>
      </c>
      <c r="S31" s="7">
        <f t="shared" si="8"/>
        <v>0.53392916503356691</v>
      </c>
      <c r="T31" s="7">
        <f t="shared" si="8"/>
        <v>0.48541639773406453</v>
      </c>
      <c r="U31" s="7">
        <f t="shared" si="8"/>
        <v>0.42713941506060282</v>
      </c>
      <c r="V31" s="7">
        <f t="shared" si="8"/>
        <v>0.42237785647464993</v>
      </c>
      <c r="W31" s="7">
        <f t="shared" si="8"/>
        <v>0.53745528452605451</v>
      </c>
      <c r="X31" s="7">
        <f t="shared" si="8"/>
        <v>0.4180828166142338</v>
      </c>
      <c r="Y31" s="7">
        <f t="shared" si="8"/>
        <v>0.40705824924813899</v>
      </c>
      <c r="Z31" s="7">
        <f t="shared" si="8"/>
        <v>0.39247157630638074</v>
      </c>
      <c r="AA31" s="7">
        <f t="shared" si="8"/>
        <v>0.36434469122171265</v>
      </c>
      <c r="AB31" s="7">
        <f t="shared" si="8"/>
        <v>0.40371008335703151</v>
      </c>
      <c r="AC31" s="7">
        <f t="shared" si="8"/>
        <v>0.51922187571942313</v>
      </c>
      <c r="AD31" s="7">
        <f t="shared" si="8"/>
        <v>0.47887689860829319</v>
      </c>
      <c r="AE31" s="7">
        <f t="shared" si="8"/>
        <v>0.35868215918918273</v>
      </c>
      <c r="AF31" s="7">
        <f t="shared" si="8"/>
        <v>0.34036601393343174</v>
      </c>
      <c r="AG31" s="7">
        <f t="shared" si="8"/>
        <v>0.52119386443766857</v>
      </c>
      <c r="AH31" s="7">
        <f t="shared" si="8"/>
        <v>0.11430322513114623</v>
      </c>
      <c r="AI31" s="7">
        <f t="shared" si="8"/>
        <v>0.11315369696803323</v>
      </c>
      <c r="AJ31" s="7">
        <f t="shared" si="8"/>
        <v>0.22909090902627327</v>
      </c>
      <c r="AK31" s="7"/>
      <c r="AL31" s="7">
        <f>AVERAGE(B31:AJ31)</f>
        <v>0.36095074508712593</v>
      </c>
      <c r="AM31" s="7">
        <f>STDEV(B31:AJ31)</f>
        <v>0.14951500005228843</v>
      </c>
      <c r="AN31" s="7"/>
      <c r="AO31" s="7"/>
      <c r="AP31" s="7"/>
      <c r="AQ31" s="7"/>
      <c r="AR31" s="7"/>
      <c r="AS31" s="7"/>
      <c r="AT31" s="7"/>
    </row>
    <row r="32" spans="1:46" s="22" customFormat="1" x14ac:dyDescent="0.2">
      <c r="A32" s="8" t="s">
        <v>23</v>
      </c>
      <c r="B32" s="9">
        <f t="shared" ref="B32:T32" si="9">SUM(B28:B31)</f>
        <v>1</v>
      </c>
      <c r="C32" s="9">
        <f t="shared" si="9"/>
        <v>1</v>
      </c>
      <c r="D32" s="9">
        <f t="shared" si="9"/>
        <v>1</v>
      </c>
      <c r="E32" s="9">
        <f t="shared" si="9"/>
        <v>1</v>
      </c>
      <c r="F32" s="9">
        <f t="shared" si="9"/>
        <v>1</v>
      </c>
      <c r="G32" s="9">
        <f t="shared" si="9"/>
        <v>1</v>
      </c>
      <c r="H32" s="9">
        <f t="shared" si="9"/>
        <v>1</v>
      </c>
      <c r="I32" s="9">
        <f t="shared" si="9"/>
        <v>1</v>
      </c>
      <c r="J32" s="9">
        <f t="shared" si="9"/>
        <v>1</v>
      </c>
      <c r="K32" s="9">
        <f t="shared" si="9"/>
        <v>1</v>
      </c>
      <c r="L32" s="9">
        <f t="shared" si="9"/>
        <v>1</v>
      </c>
      <c r="M32" s="9">
        <f t="shared" si="9"/>
        <v>1</v>
      </c>
      <c r="N32" s="9">
        <f t="shared" si="9"/>
        <v>1</v>
      </c>
      <c r="O32" s="9">
        <f t="shared" si="9"/>
        <v>1.0437797300548251</v>
      </c>
      <c r="P32" s="9">
        <f t="shared" si="9"/>
        <v>1</v>
      </c>
      <c r="Q32" s="9">
        <f t="shared" si="9"/>
        <v>1</v>
      </c>
      <c r="R32" s="9">
        <f t="shared" si="9"/>
        <v>1</v>
      </c>
      <c r="S32" s="9">
        <f t="shared" si="9"/>
        <v>1</v>
      </c>
      <c r="T32" s="9">
        <f t="shared" si="9"/>
        <v>1</v>
      </c>
      <c r="U32" s="9">
        <f t="shared" ref="U32:AJ32" si="10">SUM(U28:U31)</f>
        <v>1</v>
      </c>
      <c r="V32" s="9">
        <f t="shared" si="10"/>
        <v>1</v>
      </c>
      <c r="W32" s="9">
        <f t="shared" si="10"/>
        <v>1</v>
      </c>
      <c r="X32" s="9">
        <f t="shared" si="10"/>
        <v>1</v>
      </c>
      <c r="Y32" s="9">
        <f t="shared" si="10"/>
        <v>1</v>
      </c>
      <c r="Z32" s="9">
        <f t="shared" si="10"/>
        <v>1</v>
      </c>
      <c r="AA32" s="9">
        <f t="shared" si="10"/>
        <v>1</v>
      </c>
      <c r="AB32" s="9">
        <f t="shared" si="10"/>
        <v>1</v>
      </c>
      <c r="AC32" s="9">
        <f t="shared" si="10"/>
        <v>0.99999999999999989</v>
      </c>
      <c r="AD32" s="9">
        <f t="shared" si="10"/>
        <v>1</v>
      </c>
      <c r="AE32" s="9">
        <f t="shared" si="10"/>
        <v>1</v>
      </c>
      <c r="AF32" s="9">
        <f t="shared" si="10"/>
        <v>1</v>
      </c>
      <c r="AG32" s="9">
        <f t="shared" si="10"/>
        <v>1</v>
      </c>
      <c r="AH32" s="9">
        <f t="shared" si="10"/>
        <v>1</v>
      </c>
      <c r="AI32" s="9">
        <f t="shared" si="10"/>
        <v>1</v>
      </c>
      <c r="AJ32" s="9">
        <f t="shared" si="10"/>
        <v>1</v>
      </c>
      <c r="AK32" s="9"/>
      <c r="AL32" s="9">
        <f>SUM(AL28:AL31)</f>
        <v>1.001250849430138</v>
      </c>
      <c r="AM32" s="23"/>
      <c r="AN32" s="9"/>
      <c r="AO32" s="9"/>
      <c r="AP32" s="9"/>
      <c r="AQ32" s="9"/>
      <c r="AR32" s="9"/>
      <c r="AS32" s="9"/>
      <c r="AT32" s="9"/>
    </row>
    <row r="33" spans="1:46" x14ac:dyDescent="0.2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6"/>
      <c r="AM33" s="6"/>
      <c r="AN33" s="7"/>
      <c r="AO33" s="7"/>
      <c r="AP33" s="7"/>
      <c r="AQ33" s="7"/>
      <c r="AR33" s="7"/>
      <c r="AS33" s="7"/>
      <c r="AT33" s="7"/>
    </row>
    <row r="34" spans="1:46" x14ac:dyDescent="0.2">
      <c r="A34" s="3" t="s">
        <v>134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6"/>
      <c r="AM34" s="6"/>
      <c r="AN34" s="7"/>
      <c r="AO34" s="7"/>
      <c r="AP34" s="7"/>
      <c r="AQ34" s="7"/>
      <c r="AR34" s="7"/>
      <c r="AS34" s="7"/>
      <c r="AT34" s="7"/>
    </row>
    <row r="35" spans="1:46" x14ac:dyDescent="0.2">
      <c r="A35" s="3" t="s">
        <v>16</v>
      </c>
      <c r="B35" s="7">
        <f t="shared" ref="B35:I35" si="11">IF(SUM(B28+B29)&gt;1,1-B29,B28)</f>
        <v>5.0357844276232973E-2</v>
      </c>
      <c r="C35" s="7">
        <f t="shared" si="11"/>
        <v>0</v>
      </c>
      <c r="D35" s="7">
        <f t="shared" si="11"/>
        <v>6.0404186330127126E-2</v>
      </c>
      <c r="E35" s="7">
        <f t="shared" si="11"/>
        <v>3.0328536991598251E-2</v>
      </c>
      <c r="F35" s="7">
        <f t="shared" si="11"/>
        <v>2.9917129194835884E-2</v>
      </c>
      <c r="G35" s="7">
        <f t="shared" si="11"/>
        <v>2.2626477500732441E-2</v>
      </c>
      <c r="H35" s="7">
        <f t="shared" si="11"/>
        <v>2.679930423962212E-2</v>
      </c>
      <c r="I35" s="7">
        <f t="shared" si="11"/>
        <v>4.7641679266005536E-2</v>
      </c>
      <c r="J35" s="7">
        <f t="shared" ref="J35:T35" si="12">IF(SUM(J28+J29)&gt;1,1-J29,J28)</f>
        <v>6.8020010014316332E-2</v>
      </c>
      <c r="K35" s="7">
        <f t="shared" si="12"/>
        <v>8.3089226968056304E-2</v>
      </c>
      <c r="L35" s="7">
        <f t="shared" si="12"/>
        <v>1.137897047920187E-2</v>
      </c>
      <c r="M35" s="7">
        <f t="shared" si="12"/>
        <v>8.5095347752209338E-2</v>
      </c>
      <c r="N35" s="7">
        <f t="shared" si="12"/>
        <v>7.184886519159793E-2</v>
      </c>
      <c r="O35" s="7">
        <f>IF(SUM(O28+O29)&gt;1,0,O28)</f>
        <v>0</v>
      </c>
      <c r="P35" s="7">
        <f t="shared" si="12"/>
        <v>3.4779066480849274E-2</v>
      </c>
      <c r="Q35" s="7">
        <f t="shared" si="12"/>
        <v>0.11526978975023666</v>
      </c>
      <c r="R35" s="7">
        <f t="shared" si="12"/>
        <v>7.5159801477721777E-2</v>
      </c>
      <c r="S35" s="7">
        <f t="shared" si="12"/>
        <v>0.11309487011519585</v>
      </c>
      <c r="T35" s="7">
        <f t="shared" si="12"/>
        <v>5.0584728502996848E-2</v>
      </c>
      <c r="U35" s="7">
        <f t="shared" ref="U35:AJ35" si="13">IF(SUM(U28+U29)&gt;1,1-U29,U28)</f>
        <v>9.496740899031611E-2</v>
      </c>
      <c r="V35" s="7">
        <f t="shared" si="13"/>
        <v>9.5221596035840045E-2</v>
      </c>
      <c r="W35" s="7">
        <f t="shared" si="13"/>
        <v>0.11139410849166535</v>
      </c>
      <c r="X35" s="7">
        <f t="shared" si="13"/>
        <v>6.2982782296185313E-2</v>
      </c>
      <c r="Y35" s="7">
        <f t="shared" si="13"/>
        <v>6.2976964451519277E-2</v>
      </c>
      <c r="Z35" s="7">
        <f t="shared" si="13"/>
        <v>6.310484085955291E-2</v>
      </c>
      <c r="AA35" s="7">
        <f t="shared" si="13"/>
        <v>7.0125221973703439E-2</v>
      </c>
      <c r="AB35" s="7">
        <f t="shared" si="13"/>
        <v>5.6799247478736006E-2</v>
      </c>
      <c r="AC35" s="7">
        <f t="shared" si="13"/>
        <v>0.10363023196993976</v>
      </c>
      <c r="AD35" s="7">
        <f t="shared" si="13"/>
        <v>7.8494493721233002E-2</v>
      </c>
      <c r="AE35" s="7">
        <f t="shared" si="13"/>
        <v>5.8001268722412569E-2</v>
      </c>
      <c r="AF35" s="7">
        <f t="shared" si="13"/>
        <v>6.6556094587881795E-2</v>
      </c>
      <c r="AG35" s="7">
        <f t="shared" si="13"/>
        <v>8.7663021986124023E-2</v>
      </c>
      <c r="AH35" s="7">
        <f t="shared" si="13"/>
        <v>1.0631086094622967E-2</v>
      </c>
      <c r="AI35" s="7">
        <f t="shared" si="13"/>
        <v>2.7282615530029063E-4</v>
      </c>
      <c r="AJ35" s="7">
        <f t="shared" si="13"/>
        <v>1.4798085669591161E-2</v>
      </c>
      <c r="AK35" s="7"/>
      <c r="AL35" s="7">
        <f>AVERAGE(B35:AJ35)</f>
        <v>5.7543288971890302E-2</v>
      </c>
      <c r="AM35" s="7">
        <f>STDEV(B35:AJ35)</f>
        <v>3.3619650858339255E-2</v>
      </c>
      <c r="AN35" s="7"/>
      <c r="AO35" s="7"/>
      <c r="AP35" s="7"/>
      <c r="AQ35" s="7"/>
      <c r="AR35" s="7"/>
      <c r="AS35" s="7"/>
      <c r="AT35" s="7"/>
    </row>
    <row r="36" spans="1:46" x14ac:dyDescent="0.2">
      <c r="A36" s="3" t="s">
        <v>17</v>
      </c>
      <c r="B36" s="7">
        <f t="shared" ref="B36:T36" si="14">B29</f>
        <v>0.68302365699930878</v>
      </c>
      <c r="C36" s="7">
        <f t="shared" si="14"/>
        <v>0.89034781494830273</v>
      </c>
      <c r="D36" s="7">
        <f t="shared" si="14"/>
        <v>0.54834477329658771</v>
      </c>
      <c r="E36" s="7">
        <f t="shared" si="14"/>
        <v>0.68505597908162374</v>
      </c>
      <c r="F36" s="7">
        <f t="shared" si="14"/>
        <v>0.72802825411669436</v>
      </c>
      <c r="G36" s="7">
        <f t="shared" si="14"/>
        <v>0.69284767952860493</v>
      </c>
      <c r="H36" s="7">
        <f t="shared" si="14"/>
        <v>0.72154702531922921</v>
      </c>
      <c r="I36" s="7">
        <f t="shared" si="14"/>
        <v>0.55551670218636506</v>
      </c>
      <c r="J36" s="7">
        <f t="shared" si="14"/>
        <v>0.41510938854426083</v>
      </c>
      <c r="K36" s="7">
        <f t="shared" si="14"/>
        <v>0.40930018460718343</v>
      </c>
      <c r="L36" s="7">
        <f t="shared" si="14"/>
        <v>0.85033902303574216</v>
      </c>
      <c r="M36" s="7">
        <f t="shared" si="14"/>
        <v>0.44207095425556714</v>
      </c>
      <c r="N36" s="7">
        <f t="shared" si="14"/>
        <v>0.39004503194045426</v>
      </c>
      <c r="O36" s="7">
        <f>IF(SUM(O28+O29)&gt;1,1,O29)</f>
        <v>1</v>
      </c>
      <c r="P36" s="7">
        <f t="shared" si="14"/>
        <v>0.77224524001402162</v>
      </c>
      <c r="Q36" s="7">
        <f t="shared" si="14"/>
        <v>0.37227577262032935</v>
      </c>
      <c r="R36" s="7">
        <f t="shared" si="14"/>
        <v>0.41373807303501142</v>
      </c>
      <c r="S36" s="7">
        <f t="shared" si="14"/>
        <v>0.35067019924701226</v>
      </c>
      <c r="T36" s="7">
        <f t="shared" si="14"/>
        <v>0.46176420380297717</v>
      </c>
      <c r="U36" s="7">
        <f t="shared" ref="U36:AJ36" si="15">U29</f>
        <v>0.47510794610399104</v>
      </c>
      <c r="V36" s="7">
        <f t="shared" si="15"/>
        <v>0.47999816745949336</v>
      </c>
      <c r="W36" s="7">
        <f t="shared" si="15"/>
        <v>0.34987672881763704</v>
      </c>
      <c r="X36" s="7">
        <f t="shared" si="15"/>
        <v>0.51683569466516466</v>
      </c>
      <c r="Y36" s="7">
        <f t="shared" si="15"/>
        <v>0.52856577792518411</v>
      </c>
      <c r="Z36" s="7">
        <f t="shared" si="15"/>
        <v>0.54244825001271713</v>
      </c>
      <c r="AA36" s="7">
        <f t="shared" si="15"/>
        <v>0.56348206464320538</v>
      </c>
      <c r="AB36" s="7">
        <f t="shared" si="15"/>
        <v>0.53699946967576695</v>
      </c>
      <c r="AC36" s="7">
        <f t="shared" si="15"/>
        <v>0.37530518111008748</v>
      </c>
      <c r="AD36" s="7">
        <f t="shared" si="15"/>
        <v>0.44050174689323812</v>
      </c>
      <c r="AE36" s="7">
        <f t="shared" si="15"/>
        <v>0.58197225381920181</v>
      </c>
      <c r="AF36" s="7">
        <f t="shared" si="15"/>
        <v>0.59096786167649407</v>
      </c>
      <c r="AG36" s="7">
        <f t="shared" si="15"/>
        <v>0.38903093424138302</v>
      </c>
      <c r="AH36" s="7">
        <f t="shared" si="15"/>
        <v>0.87280174912753572</v>
      </c>
      <c r="AI36" s="7">
        <f t="shared" si="15"/>
        <v>0.88437233167466833</v>
      </c>
      <c r="AJ36" s="7">
        <f t="shared" si="15"/>
        <v>0.74245527771816477</v>
      </c>
      <c r="AK36" s="7"/>
      <c r="AL36" s="7">
        <f>AVERAGE(B36:AJ36)</f>
        <v>0.57865689691837741</v>
      </c>
      <c r="AM36" s="7">
        <f>STDEV(B36:AJ36)</f>
        <v>0.1795643783350819</v>
      </c>
      <c r="AN36" s="7"/>
      <c r="AO36" s="7"/>
      <c r="AP36" s="7"/>
      <c r="AQ36" s="7"/>
      <c r="AR36" s="7"/>
      <c r="AS36" s="7"/>
      <c r="AT36" s="7"/>
    </row>
    <row r="37" spans="1:46" x14ac:dyDescent="0.2">
      <c r="A37" s="3" t="s">
        <v>24</v>
      </c>
      <c r="B37" s="7">
        <f>1-B35-B36</f>
        <v>0.2666184987244582</v>
      </c>
      <c r="C37" s="7">
        <f t="shared" ref="C37:AJ37" si="16">1-C35-C36</f>
        <v>0.10965218505169727</v>
      </c>
      <c r="D37" s="7">
        <f t="shared" si="16"/>
        <v>0.39125104037328517</v>
      </c>
      <c r="E37" s="7">
        <f t="shared" si="16"/>
        <v>0.28461548392677805</v>
      </c>
      <c r="F37" s="7">
        <f t="shared" si="16"/>
        <v>0.24205461668846973</v>
      </c>
      <c r="G37" s="7">
        <f t="shared" si="16"/>
        <v>0.28452584297066263</v>
      </c>
      <c r="H37" s="7">
        <f t="shared" si="16"/>
        <v>0.25165367044114872</v>
      </c>
      <c r="I37" s="7">
        <f t="shared" si="16"/>
        <v>0.39684161854762945</v>
      </c>
      <c r="J37" s="7">
        <f t="shared" si="16"/>
        <v>0.51687060144142283</v>
      </c>
      <c r="K37" s="7">
        <f t="shared" si="16"/>
        <v>0.50761058842476026</v>
      </c>
      <c r="L37" s="7">
        <f t="shared" si="16"/>
        <v>0.13828200648505595</v>
      </c>
      <c r="M37" s="7">
        <f t="shared" si="16"/>
        <v>0.47283369799222347</v>
      </c>
      <c r="N37" s="7">
        <f t="shared" si="16"/>
        <v>0.5381061028679478</v>
      </c>
      <c r="O37" s="7">
        <f t="shared" si="16"/>
        <v>0</v>
      </c>
      <c r="P37" s="7">
        <f t="shared" si="16"/>
        <v>0.19297569350512911</v>
      </c>
      <c r="Q37" s="7">
        <f t="shared" si="16"/>
        <v>0.51245443762943399</v>
      </c>
      <c r="R37" s="7">
        <f t="shared" si="16"/>
        <v>0.51110212548726686</v>
      </c>
      <c r="S37" s="7">
        <f t="shared" si="16"/>
        <v>0.53623493063779193</v>
      </c>
      <c r="T37" s="7">
        <f t="shared" si="16"/>
        <v>0.48765106769402594</v>
      </c>
      <c r="U37" s="7">
        <f t="shared" si="16"/>
        <v>0.42992464490569288</v>
      </c>
      <c r="V37" s="7">
        <f t="shared" si="16"/>
        <v>0.42478023650466662</v>
      </c>
      <c r="W37" s="7">
        <f t="shared" si="16"/>
        <v>0.53872916269069759</v>
      </c>
      <c r="X37" s="7">
        <f t="shared" si="16"/>
        <v>0.42018152303865008</v>
      </c>
      <c r="Y37" s="7">
        <f t="shared" si="16"/>
        <v>0.40845725762329665</v>
      </c>
      <c r="Z37" s="7">
        <f t="shared" si="16"/>
        <v>0.39444690912772995</v>
      </c>
      <c r="AA37" s="7">
        <f t="shared" si="16"/>
        <v>0.36639271338309121</v>
      </c>
      <c r="AB37" s="7">
        <f t="shared" si="16"/>
        <v>0.40620128284549706</v>
      </c>
      <c r="AC37" s="7">
        <f t="shared" si="16"/>
        <v>0.52106458691997271</v>
      </c>
      <c r="AD37" s="7">
        <f t="shared" si="16"/>
        <v>0.48100375938552892</v>
      </c>
      <c r="AE37" s="7">
        <f t="shared" si="16"/>
        <v>0.36002647745838567</v>
      </c>
      <c r="AF37" s="7">
        <f t="shared" si="16"/>
        <v>0.34247604373562412</v>
      </c>
      <c r="AG37" s="7">
        <f t="shared" si="16"/>
        <v>0.5233060437724929</v>
      </c>
      <c r="AH37" s="7">
        <f t="shared" si="16"/>
        <v>0.11656716477784135</v>
      </c>
      <c r="AI37" s="7">
        <f t="shared" si="16"/>
        <v>0.11535484217003134</v>
      </c>
      <c r="AJ37" s="7">
        <f t="shared" si="16"/>
        <v>0.24274663661224405</v>
      </c>
      <c r="AK37" s="7"/>
      <c r="AL37" s="7">
        <f>AVERAGE(B37:AJ37)</f>
        <v>0.36379981410973233</v>
      </c>
      <c r="AM37" s="7">
        <f>STDEV(B37:AJ37)</f>
        <v>0.14871676283938257</v>
      </c>
      <c r="AN37" s="7"/>
      <c r="AO37" s="7"/>
      <c r="AP37" s="7"/>
      <c r="AQ37" s="7"/>
      <c r="AR37" s="7"/>
      <c r="AS37" s="7"/>
      <c r="AT37" s="7"/>
    </row>
    <row r="38" spans="1:46" s="22" customFormat="1" x14ac:dyDescent="0.2">
      <c r="A38" s="11" t="s">
        <v>22</v>
      </c>
      <c r="B38" s="9">
        <f>SUM(B35:B37)</f>
        <v>1</v>
      </c>
      <c r="C38" s="9">
        <f t="shared" ref="C38:AJ38" si="17">SUM(C35:C37)</f>
        <v>1</v>
      </c>
      <c r="D38" s="9">
        <f t="shared" si="17"/>
        <v>1</v>
      </c>
      <c r="E38" s="9">
        <f t="shared" si="17"/>
        <v>1</v>
      </c>
      <c r="F38" s="9">
        <f t="shared" si="17"/>
        <v>1</v>
      </c>
      <c r="G38" s="9">
        <f t="shared" si="17"/>
        <v>1</v>
      </c>
      <c r="H38" s="9">
        <f t="shared" si="17"/>
        <v>1</v>
      </c>
      <c r="I38" s="9">
        <f t="shared" si="17"/>
        <v>1</v>
      </c>
      <c r="J38" s="9">
        <f t="shared" si="17"/>
        <v>1</v>
      </c>
      <c r="K38" s="9">
        <f t="shared" si="17"/>
        <v>1</v>
      </c>
      <c r="L38" s="9">
        <f t="shared" si="17"/>
        <v>1</v>
      </c>
      <c r="M38" s="9">
        <f t="shared" si="17"/>
        <v>1</v>
      </c>
      <c r="N38" s="9">
        <f t="shared" si="17"/>
        <v>1</v>
      </c>
      <c r="O38" s="9">
        <f t="shared" si="17"/>
        <v>1</v>
      </c>
      <c r="P38" s="9">
        <f t="shared" si="17"/>
        <v>1</v>
      </c>
      <c r="Q38" s="9">
        <f t="shared" si="17"/>
        <v>1</v>
      </c>
      <c r="R38" s="9">
        <f t="shared" si="17"/>
        <v>1</v>
      </c>
      <c r="S38" s="9">
        <f t="shared" si="17"/>
        <v>1</v>
      </c>
      <c r="T38" s="9">
        <f t="shared" si="17"/>
        <v>1</v>
      </c>
      <c r="U38" s="9">
        <f t="shared" si="17"/>
        <v>1</v>
      </c>
      <c r="V38" s="9">
        <f t="shared" si="17"/>
        <v>1</v>
      </c>
      <c r="W38" s="9">
        <f t="shared" si="17"/>
        <v>1</v>
      </c>
      <c r="X38" s="9">
        <f t="shared" si="17"/>
        <v>1</v>
      </c>
      <c r="Y38" s="9">
        <f t="shared" si="17"/>
        <v>1</v>
      </c>
      <c r="Z38" s="9">
        <f t="shared" si="17"/>
        <v>1</v>
      </c>
      <c r="AA38" s="9">
        <f t="shared" si="17"/>
        <v>1</v>
      </c>
      <c r="AB38" s="9">
        <f t="shared" si="17"/>
        <v>1</v>
      </c>
      <c r="AC38" s="9">
        <f t="shared" si="17"/>
        <v>1</v>
      </c>
      <c r="AD38" s="9">
        <f t="shared" si="17"/>
        <v>1</v>
      </c>
      <c r="AE38" s="9">
        <f t="shared" si="17"/>
        <v>1</v>
      </c>
      <c r="AF38" s="9">
        <f t="shared" si="17"/>
        <v>1</v>
      </c>
      <c r="AG38" s="9">
        <f t="shared" si="17"/>
        <v>1</v>
      </c>
      <c r="AH38" s="9">
        <f t="shared" si="17"/>
        <v>1</v>
      </c>
      <c r="AI38" s="9">
        <f t="shared" si="17"/>
        <v>1</v>
      </c>
      <c r="AJ38" s="9">
        <f t="shared" si="17"/>
        <v>1</v>
      </c>
      <c r="AK38" s="9"/>
      <c r="AL38" s="9">
        <f>SUM(AL34:AL37)</f>
        <v>1</v>
      </c>
      <c r="AM38" s="23"/>
      <c r="AN38" s="9"/>
      <c r="AO38" s="9"/>
      <c r="AP38" s="9"/>
      <c r="AQ38" s="9"/>
      <c r="AR38" s="9"/>
      <c r="AS38" s="9"/>
      <c r="AT38" s="9"/>
    </row>
    <row r="39" spans="1:46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46" ht="17" x14ac:dyDescent="0.25">
      <c r="A40" s="12" t="s">
        <v>40</v>
      </c>
    </row>
    <row r="41" spans="1:46" x14ac:dyDescent="0.2">
      <c r="A41" t="s">
        <v>135</v>
      </c>
    </row>
    <row r="42" spans="1:46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46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46" x14ac:dyDescent="0.2">
      <c r="R44" s="6"/>
    </row>
    <row r="45" spans="1:46" x14ac:dyDescent="0.2">
      <c r="R45" s="6"/>
    </row>
    <row r="46" spans="1:46" x14ac:dyDescent="0.2">
      <c r="R46" s="6"/>
    </row>
    <row r="47" spans="1:46" x14ac:dyDescent="0.2">
      <c r="R47" s="6"/>
    </row>
    <row r="48" spans="1:46" x14ac:dyDescent="0.2">
      <c r="R48" s="6"/>
    </row>
    <row r="49" spans="18:18" x14ac:dyDescent="0.2">
      <c r="R49" s="6"/>
    </row>
    <row r="50" spans="18:18" x14ac:dyDescent="0.2">
      <c r="R50" s="6"/>
    </row>
    <row r="51" spans="18:18" x14ac:dyDescent="0.2">
      <c r="R51" s="6"/>
    </row>
  </sheetData>
  <mergeCells count="1">
    <mergeCell ref="B19:AJ1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520FD-1287-46D4-8D9C-C01EF6A90B35}">
  <dimension ref="A1:CX43"/>
  <sheetViews>
    <sheetView workbookViewId="0">
      <selection sqref="A1:A2"/>
    </sheetView>
  </sheetViews>
  <sheetFormatPr baseColWidth="10" defaultColWidth="9.1640625" defaultRowHeight="15" x14ac:dyDescent="0.2"/>
  <cols>
    <col min="1" max="1" width="32.33203125" customWidth="1"/>
  </cols>
  <sheetData>
    <row r="1" spans="1:97" x14ac:dyDescent="0.2">
      <c r="A1" t="s">
        <v>154</v>
      </c>
    </row>
    <row r="2" spans="1:97" x14ac:dyDescent="0.2">
      <c r="A2" t="s">
        <v>155</v>
      </c>
    </row>
    <row r="3" spans="1:97" x14ac:dyDescent="0.2">
      <c r="A3" s="2" t="s">
        <v>137</v>
      </c>
    </row>
    <row r="4" spans="1:97" x14ac:dyDescent="0.2">
      <c r="L4" s="4"/>
    </row>
    <row r="5" spans="1:97" x14ac:dyDescent="0.2">
      <c r="A5" s="3" t="s">
        <v>6</v>
      </c>
      <c r="B5" s="4"/>
      <c r="C5" s="4"/>
      <c r="D5" s="4"/>
      <c r="E5" s="4"/>
      <c r="F5" s="4"/>
      <c r="I5" s="4"/>
      <c r="CR5" s="3" t="s">
        <v>27</v>
      </c>
      <c r="CS5" s="3" t="s">
        <v>36</v>
      </c>
    </row>
    <row r="6" spans="1:97" ht="17" x14ac:dyDescent="0.25">
      <c r="A6" s="3" t="s">
        <v>42</v>
      </c>
      <c r="B6" s="7">
        <v>41.616</v>
      </c>
      <c r="C6" s="7">
        <v>41.183999999999997</v>
      </c>
      <c r="D6" s="7">
        <v>41.01</v>
      </c>
      <c r="E6" s="7">
        <v>40.985999999999997</v>
      </c>
      <c r="F6" s="7">
        <v>41.067</v>
      </c>
      <c r="G6" s="7">
        <v>40.860999999999997</v>
      </c>
      <c r="H6" s="7">
        <v>40.932000000000002</v>
      </c>
      <c r="I6" s="7">
        <v>41.462000000000003</v>
      </c>
      <c r="J6" s="7">
        <v>40.941000000000003</v>
      </c>
      <c r="K6" s="7">
        <v>41.438000000000002</v>
      </c>
      <c r="L6" s="7">
        <v>41.207999999999998</v>
      </c>
      <c r="M6" s="7">
        <v>41.851999999999997</v>
      </c>
      <c r="N6" s="7">
        <v>40.738</v>
      </c>
      <c r="O6" s="7">
        <v>41.101999999999997</v>
      </c>
      <c r="P6" s="7">
        <v>41.857999999999997</v>
      </c>
      <c r="Q6" s="7">
        <v>40.463000000000001</v>
      </c>
      <c r="R6" s="7">
        <v>40.122999999999998</v>
      </c>
      <c r="S6" s="7">
        <v>41.524999999999999</v>
      </c>
      <c r="T6" s="7">
        <v>41.752000000000002</v>
      </c>
      <c r="U6" s="7">
        <v>40.453000000000003</v>
      </c>
      <c r="V6" s="7">
        <v>41.796999999999997</v>
      </c>
      <c r="W6" s="7">
        <v>41.621000000000002</v>
      </c>
      <c r="X6" s="7">
        <v>41.043999999999997</v>
      </c>
      <c r="Y6" s="7">
        <v>40.454999999999998</v>
      </c>
      <c r="Z6" s="7">
        <v>41.192999999999998</v>
      </c>
      <c r="AA6" s="7">
        <v>41.232999999999997</v>
      </c>
      <c r="AB6" s="7">
        <v>41.256999999999998</v>
      </c>
      <c r="AC6" s="7">
        <v>41.167000000000002</v>
      </c>
      <c r="AD6" s="7">
        <v>41.377000000000002</v>
      </c>
      <c r="AE6" s="7">
        <v>41.485999999999997</v>
      </c>
      <c r="AF6" s="7">
        <v>40.347000000000001</v>
      </c>
      <c r="AG6" s="7">
        <v>40.890999999999998</v>
      </c>
      <c r="AH6" s="7">
        <v>41.576000000000001</v>
      </c>
      <c r="AI6" s="7">
        <v>41.622999999999998</v>
      </c>
      <c r="AJ6" s="7">
        <v>40.47</v>
      </c>
      <c r="AK6" s="7">
        <v>41.499000000000002</v>
      </c>
      <c r="AL6" s="7">
        <v>41.512999999999998</v>
      </c>
      <c r="AM6" s="7">
        <v>41.726999999999997</v>
      </c>
      <c r="AN6" s="7">
        <v>41.531999999999996</v>
      </c>
      <c r="AO6" s="7">
        <v>41.442999999999998</v>
      </c>
      <c r="AP6" s="7">
        <v>41.326000000000001</v>
      </c>
      <c r="AQ6" s="7">
        <v>41.072000000000003</v>
      </c>
      <c r="AR6" s="7">
        <v>41.002000000000002</v>
      </c>
      <c r="AS6" s="7">
        <v>41.177</v>
      </c>
      <c r="AT6" s="7">
        <v>40.871000000000002</v>
      </c>
      <c r="AU6" s="7">
        <v>41.237000000000002</v>
      </c>
      <c r="AV6" s="7">
        <v>40.613</v>
      </c>
      <c r="AW6" s="7">
        <v>41.353000000000002</v>
      </c>
      <c r="AX6" s="7">
        <v>40.996000000000002</v>
      </c>
      <c r="AY6" s="7">
        <v>41.314</v>
      </c>
      <c r="AZ6" s="7">
        <v>40.606999999999999</v>
      </c>
      <c r="BA6" s="7">
        <v>41.619</v>
      </c>
      <c r="BB6" s="7">
        <v>41.515999999999998</v>
      </c>
      <c r="BC6" s="7">
        <v>41.4</v>
      </c>
      <c r="BD6" s="7">
        <v>41.45</v>
      </c>
      <c r="BE6" s="7">
        <v>41.232999999999997</v>
      </c>
      <c r="BF6" s="7">
        <v>41.374000000000002</v>
      </c>
      <c r="BG6" s="7">
        <v>41.247</v>
      </c>
      <c r="BH6" s="7">
        <v>41.290999999999997</v>
      </c>
      <c r="BI6" s="7">
        <v>41.006999999999998</v>
      </c>
      <c r="BJ6" s="7">
        <v>41.615000000000002</v>
      </c>
      <c r="BK6" s="7">
        <v>41.375</v>
      </c>
      <c r="BL6" s="7">
        <v>41.640999999999998</v>
      </c>
      <c r="BM6" s="7">
        <v>41.756</v>
      </c>
      <c r="BN6" s="7">
        <v>41.436999999999998</v>
      </c>
      <c r="BO6" s="7">
        <v>41.823999999999998</v>
      </c>
      <c r="BP6" s="7">
        <v>41.722999999999999</v>
      </c>
      <c r="BQ6" s="7">
        <v>41.593000000000004</v>
      </c>
      <c r="BR6" s="7">
        <v>41.241999999999997</v>
      </c>
      <c r="BS6" s="7">
        <v>41.404000000000003</v>
      </c>
      <c r="BT6" s="7">
        <v>41.344000000000001</v>
      </c>
      <c r="BU6" s="7">
        <v>41.188000000000002</v>
      </c>
      <c r="BV6" s="7">
        <v>41.488999999999997</v>
      </c>
      <c r="BW6" s="7">
        <v>41.569000000000003</v>
      </c>
      <c r="BX6" s="7">
        <v>41.337000000000003</v>
      </c>
      <c r="BY6" s="7">
        <v>41.645000000000003</v>
      </c>
      <c r="BZ6" s="7">
        <v>41.139000000000003</v>
      </c>
      <c r="CA6" s="7">
        <v>41.2</v>
      </c>
      <c r="CB6" s="7">
        <v>41.432000000000002</v>
      </c>
      <c r="CC6" s="7">
        <v>42.24</v>
      </c>
      <c r="CD6" s="7">
        <v>41.679000000000002</v>
      </c>
      <c r="CE6" s="7">
        <v>42.063000000000002</v>
      </c>
      <c r="CF6" s="7">
        <v>41.981999999999999</v>
      </c>
      <c r="CG6" s="7">
        <v>40.868000000000002</v>
      </c>
      <c r="CH6" s="7">
        <v>41.57</v>
      </c>
      <c r="CI6" s="7">
        <v>41.600999999999999</v>
      </c>
      <c r="CJ6" s="7">
        <v>41.771000000000001</v>
      </c>
      <c r="CK6" s="7">
        <v>41.600999999999999</v>
      </c>
      <c r="CL6" s="7">
        <v>41.515999999999998</v>
      </c>
      <c r="CM6" s="7">
        <v>41.594000000000001</v>
      </c>
      <c r="CN6" s="7">
        <v>41.82</v>
      </c>
      <c r="CO6" s="7">
        <v>41.26</v>
      </c>
      <c r="CP6" s="7">
        <v>41.372999999999998</v>
      </c>
      <c r="CR6" s="7">
        <f>AVERAGE(B6:CP6)</f>
        <v>41.316322580645171</v>
      </c>
      <c r="CS6" s="7">
        <f>STDEV(B6:CP6)</f>
        <v>0.39665427289008692</v>
      </c>
    </row>
    <row r="7" spans="1:97" ht="17" x14ac:dyDescent="0.25">
      <c r="A7" s="3" t="s">
        <v>43</v>
      </c>
      <c r="B7" s="7">
        <v>0.38700000000000001</v>
      </c>
      <c r="C7" s="7">
        <v>0.52300000000000002</v>
      </c>
      <c r="D7" s="7">
        <v>0.27100000000000002</v>
      </c>
      <c r="E7" s="7">
        <v>0.115</v>
      </c>
      <c r="F7" s="7">
        <v>9.4E-2</v>
      </c>
      <c r="G7" s="7">
        <v>0.04</v>
      </c>
      <c r="H7" s="7">
        <v>7.2999999999999995E-2</v>
      </c>
      <c r="I7" s="7">
        <v>7.9000000000000001E-2</v>
      </c>
      <c r="J7" s="7">
        <v>7.6999999999999999E-2</v>
      </c>
      <c r="K7" s="7">
        <v>7.2999999999999995E-2</v>
      </c>
      <c r="L7" s="7">
        <v>0.247</v>
      </c>
      <c r="M7" s="7">
        <v>8.1000000000000003E-2</v>
      </c>
      <c r="N7" s="7">
        <v>0.23200000000000001</v>
      </c>
      <c r="O7" s="7">
        <v>8.5000000000000006E-2</v>
      </c>
      <c r="P7" s="7">
        <v>8.7999999999999995E-2</v>
      </c>
      <c r="Q7" s="7">
        <v>0.433</v>
      </c>
      <c r="R7" s="7">
        <v>0.46600000000000003</v>
      </c>
      <c r="S7" s="7">
        <v>8.4000000000000005E-2</v>
      </c>
      <c r="T7" s="7">
        <v>8.5000000000000006E-2</v>
      </c>
      <c r="U7" s="7">
        <v>0.106</v>
      </c>
      <c r="V7" s="7">
        <v>5.7000000000000002E-2</v>
      </c>
      <c r="W7" s="7">
        <v>4.9000000000000002E-2</v>
      </c>
      <c r="X7" s="7">
        <v>0.34699999999999998</v>
      </c>
      <c r="Y7" s="7">
        <v>0.29399999999999998</v>
      </c>
      <c r="Z7" s="7">
        <v>4.8000000000000001E-2</v>
      </c>
      <c r="AA7" s="7">
        <v>0.13400000000000001</v>
      </c>
      <c r="AB7" s="7">
        <v>0.214</v>
      </c>
      <c r="AC7" s="7">
        <v>3.2000000000000001E-2</v>
      </c>
      <c r="AD7" s="7">
        <v>1.9E-2</v>
      </c>
      <c r="AE7" s="7">
        <v>0.30199999999999999</v>
      </c>
      <c r="AF7" s="7">
        <v>0.39400000000000002</v>
      </c>
      <c r="AG7" s="7">
        <v>0.1</v>
      </c>
      <c r="AH7" s="7">
        <v>0.03</v>
      </c>
      <c r="AI7" s="7">
        <v>0.24099999999999999</v>
      </c>
      <c r="AJ7" s="7">
        <v>3.2000000000000001E-2</v>
      </c>
      <c r="AK7" s="7">
        <v>0</v>
      </c>
      <c r="AL7" s="7">
        <v>4.9000000000000002E-2</v>
      </c>
      <c r="AM7" s="7">
        <v>7.4999999999999997E-2</v>
      </c>
      <c r="AN7" s="7">
        <v>3.4000000000000002E-2</v>
      </c>
      <c r="AO7" s="7">
        <v>4.8000000000000001E-2</v>
      </c>
      <c r="AP7" s="7">
        <v>0.41299999999999998</v>
      </c>
      <c r="AQ7" s="7">
        <v>0.36199999999999999</v>
      </c>
      <c r="AR7" s="7">
        <v>0.154</v>
      </c>
      <c r="AS7" s="7">
        <v>8.5999999999999993E-2</v>
      </c>
      <c r="AT7" s="7">
        <v>0.32</v>
      </c>
      <c r="AU7" s="7">
        <v>0.21099999999999999</v>
      </c>
      <c r="AV7" s="7">
        <v>0.183</v>
      </c>
      <c r="AW7" s="7">
        <v>5.0999999999999997E-2</v>
      </c>
      <c r="AX7" s="7">
        <v>6.3E-2</v>
      </c>
      <c r="AY7" s="7">
        <v>2.8000000000000001E-2</v>
      </c>
      <c r="AZ7" s="7">
        <v>0.40699999999999997</v>
      </c>
      <c r="BA7" s="7">
        <v>4.7E-2</v>
      </c>
      <c r="BB7" s="7">
        <v>4.3999999999999997E-2</v>
      </c>
      <c r="BC7" s="7">
        <v>5.2999999999999999E-2</v>
      </c>
      <c r="BD7" s="7">
        <v>8.1000000000000003E-2</v>
      </c>
      <c r="BE7" s="7">
        <v>0.04</v>
      </c>
      <c r="BF7" s="7">
        <v>1.6E-2</v>
      </c>
      <c r="BG7" s="7">
        <v>1.6E-2</v>
      </c>
      <c r="BH7" s="7">
        <v>5.8999999999999997E-2</v>
      </c>
      <c r="BI7" s="7">
        <v>5.2999999999999999E-2</v>
      </c>
      <c r="BJ7" s="7">
        <v>0.21199999999999999</v>
      </c>
      <c r="BK7" s="7">
        <v>3.7999999999999999E-2</v>
      </c>
      <c r="BL7" s="7">
        <v>5.8000000000000003E-2</v>
      </c>
      <c r="BM7" s="7">
        <v>0.02</v>
      </c>
      <c r="BN7" s="7">
        <v>3.4000000000000002E-2</v>
      </c>
      <c r="BO7" s="7">
        <v>1.9E-2</v>
      </c>
      <c r="BP7" s="7">
        <v>1.9E-2</v>
      </c>
      <c r="BQ7" s="7">
        <v>5.8000000000000003E-2</v>
      </c>
      <c r="BR7" s="7">
        <v>2.1999999999999999E-2</v>
      </c>
      <c r="BS7" s="7">
        <v>5.3999999999999999E-2</v>
      </c>
      <c r="BT7" s="7">
        <v>3.5000000000000003E-2</v>
      </c>
      <c r="BU7" s="7">
        <v>8.7999999999999995E-2</v>
      </c>
      <c r="BV7" s="7">
        <v>2.3E-2</v>
      </c>
      <c r="BW7" s="7">
        <v>4.8000000000000001E-2</v>
      </c>
      <c r="BX7" s="7">
        <v>6.6000000000000003E-2</v>
      </c>
      <c r="BY7" s="7">
        <v>5.8000000000000003E-2</v>
      </c>
      <c r="BZ7" s="7">
        <v>0.05</v>
      </c>
      <c r="CA7" s="7">
        <v>3.9E-2</v>
      </c>
      <c r="CB7" s="7">
        <v>6.5000000000000002E-2</v>
      </c>
      <c r="CC7" s="7">
        <v>7.0999999999999994E-2</v>
      </c>
      <c r="CD7" s="7">
        <v>4.2999999999999997E-2</v>
      </c>
      <c r="CE7" s="7">
        <v>4.1000000000000002E-2</v>
      </c>
      <c r="CF7" s="7">
        <v>0.16200000000000001</v>
      </c>
      <c r="CG7" s="7">
        <v>1.1659999999999999</v>
      </c>
      <c r="CH7" s="7">
        <v>4.2999999999999997E-2</v>
      </c>
      <c r="CI7" s="7">
        <v>2.8000000000000001E-2</v>
      </c>
      <c r="CJ7" s="7">
        <v>5.2999999999999999E-2</v>
      </c>
      <c r="CK7" s="7">
        <v>6.9000000000000006E-2</v>
      </c>
      <c r="CL7" s="7">
        <v>6.6000000000000003E-2</v>
      </c>
      <c r="CM7" s="7">
        <v>2.7E-2</v>
      </c>
      <c r="CN7" s="7">
        <v>3.9E-2</v>
      </c>
      <c r="CO7" s="7">
        <v>3.4000000000000002E-2</v>
      </c>
      <c r="CP7" s="7">
        <v>0.192</v>
      </c>
      <c r="CR7" s="7">
        <f t="shared" ref="CR7:CR15" si="0">AVERAGE(B7:CP7)</f>
        <v>0.12758064516129039</v>
      </c>
      <c r="CS7" s="7">
        <f t="shared" ref="CS7:CS15" si="1">STDEV(B7:CP7)</f>
        <v>0.16311147978824067</v>
      </c>
    </row>
    <row r="8" spans="1:97" x14ac:dyDescent="0.2">
      <c r="A8" s="3" t="s">
        <v>0</v>
      </c>
      <c r="B8" s="7">
        <v>0.96399999999999997</v>
      </c>
      <c r="C8" s="7">
        <v>1.238</v>
      </c>
      <c r="D8" s="7">
        <v>0.46200000000000002</v>
      </c>
      <c r="E8" s="7">
        <v>0.38900000000000001</v>
      </c>
      <c r="F8" s="7">
        <v>0.32400000000000001</v>
      </c>
      <c r="G8" s="7">
        <v>0.29599999999999999</v>
      </c>
      <c r="H8" s="7">
        <v>0.311</v>
      </c>
      <c r="I8" s="7">
        <v>0.44600000000000001</v>
      </c>
      <c r="J8" s="7">
        <v>0.33600000000000002</v>
      </c>
      <c r="K8" s="7">
        <v>0.32800000000000001</v>
      </c>
      <c r="L8" s="7">
        <v>0.79400000000000004</v>
      </c>
      <c r="M8" s="7">
        <v>0.36299999999999999</v>
      </c>
      <c r="N8" s="7">
        <v>0.84499999999999997</v>
      </c>
      <c r="O8" s="7">
        <v>0.30499999999999999</v>
      </c>
      <c r="P8" s="7">
        <v>0.24099999999999999</v>
      </c>
      <c r="Q8" s="7">
        <v>1.0349999999999999</v>
      </c>
      <c r="R8" s="7">
        <v>1.48</v>
      </c>
      <c r="S8" s="7">
        <v>0.30199999999999999</v>
      </c>
      <c r="T8" s="7">
        <v>0.26200000000000001</v>
      </c>
      <c r="U8" s="7">
        <v>0.79600000000000004</v>
      </c>
      <c r="V8" s="7">
        <v>0.32700000000000001</v>
      </c>
      <c r="W8" s="7">
        <v>0.41799999999999998</v>
      </c>
      <c r="X8" s="7">
        <v>0.72199999999999998</v>
      </c>
      <c r="Y8" s="7">
        <v>1.0069999999999999</v>
      </c>
      <c r="Z8" s="7">
        <v>0.33100000000000002</v>
      </c>
      <c r="AA8" s="7">
        <v>0.51600000000000001</v>
      </c>
      <c r="AB8" s="7">
        <v>0.49</v>
      </c>
      <c r="AC8" s="7">
        <v>1.3520000000000001</v>
      </c>
      <c r="AD8" s="7">
        <v>1.5229999999999999</v>
      </c>
      <c r="AE8" s="7">
        <v>0.89300000000000002</v>
      </c>
      <c r="AF8" s="7">
        <v>1.365</v>
      </c>
      <c r="AG8" s="7">
        <v>0.63800000000000001</v>
      </c>
      <c r="AH8" s="7">
        <v>0.308</v>
      </c>
      <c r="AI8" s="7">
        <v>0.61099999999999999</v>
      </c>
      <c r="AJ8" s="7">
        <v>0.55500000000000005</v>
      </c>
      <c r="AK8" s="7">
        <v>0.53</v>
      </c>
      <c r="AL8" s="7">
        <v>0.71899999999999997</v>
      </c>
      <c r="AM8" s="7">
        <v>0.63400000000000001</v>
      </c>
      <c r="AN8" s="7">
        <v>0.41</v>
      </c>
      <c r="AO8" s="7">
        <v>0.35099999999999998</v>
      </c>
      <c r="AP8" s="7">
        <v>0.71099999999999997</v>
      </c>
      <c r="AQ8" s="7">
        <v>0.69799999999999995</v>
      </c>
      <c r="AR8" s="7">
        <v>1.0269999999999999</v>
      </c>
      <c r="AS8" s="7">
        <v>0.78800000000000003</v>
      </c>
      <c r="AT8" s="7">
        <v>0.81100000000000005</v>
      </c>
      <c r="AU8" s="7">
        <v>0.89400000000000002</v>
      </c>
      <c r="AV8" s="7">
        <v>0.57999999999999996</v>
      </c>
      <c r="AW8" s="7">
        <v>0.27500000000000002</v>
      </c>
      <c r="AX8" s="7">
        <v>0.25600000000000001</v>
      </c>
      <c r="AY8" s="7">
        <v>0.24099999999999999</v>
      </c>
      <c r="AZ8" s="7">
        <v>0.49399999999999999</v>
      </c>
      <c r="BA8" s="7">
        <v>0.19600000000000001</v>
      </c>
      <c r="BB8" s="7">
        <v>0.17299999999999999</v>
      </c>
      <c r="BC8" s="7">
        <v>0.54500000000000004</v>
      </c>
      <c r="BD8" s="7">
        <v>0.46500000000000002</v>
      </c>
      <c r="BE8" s="7">
        <v>0.34100000000000003</v>
      </c>
      <c r="BF8" s="7">
        <v>0.34300000000000003</v>
      </c>
      <c r="BG8" s="7">
        <v>0.35299999999999998</v>
      </c>
      <c r="BH8" s="7">
        <v>0.46500000000000002</v>
      </c>
      <c r="BI8" s="7">
        <v>0.46400000000000002</v>
      </c>
      <c r="BJ8" s="7">
        <v>0.66700000000000004</v>
      </c>
      <c r="BK8" s="7">
        <v>0.221</v>
      </c>
      <c r="BL8" s="7">
        <v>0.22</v>
      </c>
      <c r="BM8" s="7">
        <v>0.152</v>
      </c>
      <c r="BN8" s="7">
        <v>0.13</v>
      </c>
      <c r="BO8" s="7">
        <v>0.14000000000000001</v>
      </c>
      <c r="BP8" s="7">
        <v>0.32500000000000001</v>
      </c>
      <c r="BQ8" s="7">
        <v>0.3</v>
      </c>
      <c r="BR8" s="7">
        <v>0.17699999999999999</v>
      </c>
      <c r="BS8" s="7">
        <v>0.14799999999999999</v>
      </c>
      <c r="BT8" s="7">
        <v>0.14899999999999999</v>
      </c>
      <c r="BU8" s="7">
        <v>0.29699999999999999</v>
      </c>
      <c r="BV8" s="7">
        <v>0.19</v>
      </c>
      <c r="BW8" s="7">
        <v>0.17499999999999999</v>
      </c>
      <c r="BX8" s="7">
        <v>0.39</v>
      </c>
      <c r="BY8" s="7">
        <v>0.41499999999999998</v>
      </c>
      <c r="BZ8" s="7">
        <v>0.247</v>
      </c>
      <c r="CA8" s="7">
        <v>0.19900000000000001</v>
      </c>
      <c r="CB8" s="7">
        <v>0.16900000000000001</v>
      </c>
      <c r="CC8" s="7">
        <v>0.503</v>
      </c>
      <c r="CD8" s="7">
        <v>0.58199999999999996</v>
      </c>
      <c r="CE8" s="7">
        <v>0.755</v>
      </c>
      <c r="CF8" s="7">
        <v>0.90700000000000003</v>
      </c>
      <c r="CG8" s="7">
        <v>1.4239999999999999</v>
      </c>
      <c r="CH8" s="7">
        <v>0.60699999999999998</v>
      </c>
      <c r="CI8" s="7">
        <v>0.5</v>
      </c>
      <c r="CJ8" s="7">
        <v>0.35899999999999999</v>
      </c>
      <c r="CK8" s="7">
        <v>0.32700000000000001</v>
      </c>
      <c r="CL8" s="7">
        <v>0.379</v>
      </c>
      <c r="CM8" s="7">
        <v>0.34899999999999998</v>
      </c>
      <c r="CN8" s="7">
        <v>0.34799999999999998</v>
      </c>
      <c r="CO8" s="7">
        <v>0.41099999999999998</v>
      </c>
      <c r="CP8" s="7">
        <v>0.42199999999999999</v>
      </c>
      <c r="CR8" s="7">
        <f t="shared" si="0"/>
        <v>0.51527956989247303</v>
      </c>
      <c r="CS8" s="7">
        <f t="shared" si="1"/>
        <v>0.32635025081729097</v>
      </c>
    </row>
    <row r="9" spans="1:97" x14ac:dyDescent="0.2">
      <c r="A9" s="3" t="s">
        <v>48</v>
      </c>
      <c r="B9" s="7">
        <v>0.19800000000000001</v>
      </c>
      <c r="C9" s="7">
        <v>0.16800000000000001</v>
      </c>
      <c r="D9" s="7">
        <v>1.6E-2</v>
      </c>
      <c r="E9" s="7">
        <v>1.2E-2</v>
      </c>
      <c r="F9" s="7">
        <v>1.4999999999999999E-2</v>
      </c>
      <c r="G9" s="7">
        <v>1.7000000000000001E-2</v>
      </c>
      <c r="H9" s="7">
        <v>2.9000000000000001E-2</v>
      </c>
      <c r="I9" s="7">
        <v>2E-3</v>
      </c>
      <c r="J9" s="7">
        <v>1.2E-2</v>
      </c>
      <c r="K9" s="7">
        <v>8.9999999999999993E-3</v>
      </c>
      <c r="L9" s="7">
        <v>2.3E-2</v>
      </c>
      <c r="M9" s="7">
        <v>8.0000000000000002E-3</v>
      </c>
      <c r="N9" s="7">
        <v>1.4E-2</v>
      </c>
      <c r="O9" s="7">
        <v>1.4E-2</v>
      </c>
      <c r="P9" s="7">
        <v>2.7E-2</v>
      </c>
      <c r="Q9" s="7">
        <v>3.3000000000000002E-2</v>
      </c>
      <c r="R9" s="7">
        <v>4.0000000000000001E-3</v>
      </c>
      <c r="S9" s="7">
        <v>1.2E-2</v>
      </c>
      <c r="T9" s="7">
        <v>0.01</v>
      </c>
      <c r="U9" s="7">
        <v>0</v>
      </c>
      <c r="V9" s="7">
        <v>5.0000000000000001E-3</v>
      </c>
      <c r="W9" s="7">
        <v>2E-3</v>
      </c>
      <c r="X9" s="7">
        <v>2.8000000000000001E-2</v>
      </c>
      <c r="Y9" s="7">
        <v>1.7000000000000001E-2</v>
      </c>
      <c r="Z9" s="7">
        <v>2.5000000000000001E-2</v>
      </c>
      <c r="AA9" s="7">
        <v>1.4999999999999999E-2</v>
      </c>
      <c r="AB9" s="7">
        <v>1.6E-2</v>
      </c>
      <c r="AC9" s="7">
        <v>3.9E-2</v>
      </c>
      <c r="AD9" s="7">
        <v>4.0000000000000001E-3</v>
      </c>
      <c r="AE9" s="7">
        <v>8.9999999999999993E-3</v>
      </c>
      <c r="AF9" s="7">
        <v>8.9999999999999993E-3</v>
      </c>
      <c r="AG9" s="7">
        <v>7.0000000000000001E-3</v>
      </c>
      <c r="AH9" s="7">
        <v>1.9E-2</v>
      </c>
      <c r="AI9" s="7">
        <v>0</v>
      </c>
      <c r="AJ9" s="7">
        <v>0</v>
      </c>
      <c r="AK9" s="7">
        <v>0.01</v>
      </c>
      <c r="AL9" s="7">
        <v>8.9999999999999993E-3</v>
      </c>
      <c r="AM9" s="7">
        <v>3.3000000000000002E-2</v>
      </c>
      <c r="AN9" s="7">
        <v>2.1000000000000001E-2</v>
      </c>
      <c r="AO9" s="7">
        <v>0</v>
      </c>
      <c r="AP9" s="7">
        <v>8.0000000000000002E-3</v>
      </c>
      <c r="AQ9" s="7">
        <v>3.5000000000000003E-2</v>
      </c>
      <c r="AR9" s="7">
        <v>1.4E-2</v>
      </c>
      <c r="AS9" s="7">
        <v>0.01</v>
      </c>
      <c r="AT9" s="7">
        <v>2.3E-2</v>
      </c>
      <c r="AU9" s="7">
        <v>3.1E-2</v>
      </c>
      <c r="AV9" s="7">
        <v>3.3000000000000002E-2</v>
      </c>
      <c r="AW9" s="7">
        <v>2.1999999999999999E-2</v>
      </c>
      <c r="AX9" s="7">
        <v>2.3E-2</v>
      </c>
      <c r="AY9" s="7">
        <v>1.2E-2</v>
      </c>
      <c r="AZ9" s="7">
        <v>0.01</v>
      </c>
      <c r="BA9" s="7">
        <v>2.1999999999999999E-2</v>
      </c>
      <c r="BB9" s="7">
        <v>1.7000000000000001E-2</v>
      </c>
      <c r="BC9" s="7">
        <v>1.4999999999999999E-2</v>
      </c>
      <c r="BD9" s="7">
        <v>4.0000000000000001E-3</v>
      </c>
      <c r="BE9" s="7">
        <v>4.0000000000000001E-3</v>
      </c>
      <c r="BF9" s="7">
        <v>1.9E-2</v>
      </c>
      <c r="BG9" s="7">
        <v>1.7999999999999999E-2</v>
      </c>
      <c r="BH9" s="7">
        <v>2.1999999999999999E-2</v>
      </c>
      <c r="BI9" s="7">
        <v>3.5999999999999997E-2</v>
      </c>
      <c r="BJ9" s="7">
        <v>1.0999999999999999E-2</v>
      </c>
      <c r="BK9" s="7">
        <v>3.0000000000000001E-3</v>
      </c>
      <c r="BL9" s="7">
        <v>1.0999999999999999E-2</v>
      </c>
      <c r="BM9" s="7">
        <v>0</v>
      </c>
      <c r="BN9" s="7">
        <v>1.9E-2</v>
      </c>
      <c r="BO9" s="7">
        <v>3.0000000000000001E-3</v>
      </c>
      <c r="BP9" s="7">
        <v>7.0000000000000001E-3</v>
      </c>
      <c r="BQ9" s="7">
        <v>4.0000000000000001E-3</v>
      </c>
      <c r="BR9" s="7">
        <v>0.01</v>
      </c>
      <c r="BS9" s="7">
        <v>2.5000000000000001E-2</v>
      </c>
      <c r="BT9" s="7">
        <v>2.5000000000000001E-2</v>
      </c>
      <c r="BU9" s="7">
        <v>7.0000000000000001E-3</v>
      </c>
      <c r="BV9" s="7">
        <v>3.0000000000000001E-3</v>
      </c>
      <c r="BW9" s="7">
        <v>3.0000000000000001E-3</v>
      </c>
      <c r="BX9" s="7">
        <v>0</v>
      </c>
      <c r="BY9" s="7">
        <v>3.5999999999999997E-2</v>
      </c>
      <c r="BZ9" s="7">
        <v>1.7000000000000001E-2</v>
      </c>
      <c r="CA9" s="7">
        <v>1.0999999999999999E-2</v>
      </c>
      <c r="CB9" s="7">
        <v>1E-3</v>
      </c>
      <c r="CC9" s="7">
        <v>1.9E-2</v>
      </c>
      <c r="CD9" s="7">
        <v>0.01</v>
      </c>
      <c r="CE9" s="7">
        <v>2.8000000000000001E-2</v>
      </c>
      <c r="CF9" s="7">
        <v>1.6E-2</v>
      </c>
      <c r="CG9" s="7">
        <v>1.6E-2</v>
      </c>
      <c r="CH9" s="7">
        <v>1.4E-2</v>
      </c>
      <c r="CI9" s="7">
        <v>1.9E-2</v>
      </c>
      <c r="CJ9" s="7">
        <v>1.0999999999999999E-2</v>
      </c>
      <c r="CK9" s="7">
        <v>1.0999999999999999E-2</v>
      </c>
      <c r="CL9" s="7">
        <v>2.3E-2</v>
      </c>
      <c r="CM9" s="7">
        <v>1.6E-2</v>
      </c>
      <c r="CN9" s="7">
        <v>1.9E-2</v>
      </c>
      <c r="CO9" s="7">
        <v>2.1999999999999999E-2</v>
      </c>
      <c r="CP9" s="7">
        <v>5.0000000000000001E-3</v>
      </c>
      <c r="CR9" s="7">
        <f t="shared" si="0"/>
        <v>1.821505376344084E-2</v>
      </c>
      <c r="CS9" s="7">
        <f t="shared" si="1"/>
        <v>2.6495220841554267E-2</v>
      </c>
    </row>
    <row r="10" spans="1:97" x14ac:dyDescent="0.2">
      <c r="A10" s="3" t="s">
        <v>1</v>
      </c>
      <c r="B10" s="7">
        <v>0.09</v>
      </c>
      <c r="C10" s="7">
        <v>0.11700000000000001</v>
      </c>
      <c r="D10" s="7">
        <v>7.2999999999999995E-2</v>
      </c>
      <c r="E10" s="7">
        <v>0</v>
      </c>
      <c r="F10" s="7">
        <v>0</v>
      </c>
      <c r="G10" s="7">
        <v>0</v>
      </c>
      <c r="H10" s="7">
        <v>8.0000000000000002E-3</v>
      </c>
      <c r="I10" s="7">
        <v>1.7000000000000001E-2</v>
      </c>
      <c r="J10" s="7">
        <v>0</v>
      </c>
      <c r="K10" s="7">
        <v>1E-3</v>
      </c>
      <c r="L10" s="7">
        <v>4.4999999999999998E-2</v>
      </c>
      <c r="M10" s="7">
        <v>8.9999999999999993E-3</v>
      </c>
      <c r="N10" s="7">
        <v>3.6999999999999998E-2</v>
      </c>
      <c r="O10" s="7">
        <v>1E-3</v>
      </c>
      <c r="P10" s="7">
        <v>8.0000000000000002E-3</v>
      </c>
      <c r="Q10" s="7">
        <v>1.6E-2</v>
      </c>
      <c r="R10" s="7">
        <v>6.5000000000000002E-2</v>
      </c>
      <c r="S10" s="7">
        <v>0</v>
      </c>
      <c r="T10" s="7">
        <v>6.0000000000000001E-3</v>
      </c>
      <c r="U10" s="7">
        <v>8.9999999999999993E-3</v>
      </c>
      <c r="V10" s="7">
        <v>0</v>
      </c>
      <c r="W10" s="7">
        <v>1.0999999999999999E-2</v>
      </c>
      <c r="X10" s="7">
        <v>0</v>
      </c>
      <c r="Y10" s="7">
        <v>5.0000000000000001E-3</v>
      </c>
      <c r="Z10" s="7">
        <v>1E-3</v>
      </c>
      <c r="AA10" s="7">
        <v>2.8000000000000001E-2</v>
      </c>
      <c r="AB10" s="7">
        <v>0.154</v>
      </c>
      <c r="AC10" s="7">
        <v>2.3E-2</v>
      </c>
      <c r="AD10" s="7">
        <v>1.7000000000000001E-2</v>
      </c>
      <c r="AE10" s="7">
        <v>0.153</v>
      </c>
      <c r="AF10" s="7">
        <v>4.9000000000000002E-2</v>
      </c>
      <c r="AG10" s="7">
        <v>0</v>
      </c>
      <c r="AH10" s="7">
        <v>0</v>
      </c>
      <c r="AI10" s="7">
        <v>1.2E-2</v>
      </c>
      <c r="AJ10" s="7">
        <v>0.03</v>
      </c>
      <c r="AK10" s="7">
        <v>7.0000000000000001E-3</v>
      </c>
      <c r="AL10" s="7">
        <v>1.4999999999999999E-2</v>
      </c>
      <c r="AM10" s="7">
        <v>2.1999999999999999E-2</v>
      </c>
      <c r="AN10" s="7">
        <v>1.2E-2</v>
      </c>
      <c r="AO10" s="7">
        <v>0</v>
      </c>
      <c r="AP10" s="7">
        <v>0.11</v>
      </c>
      <c r="AQ10" s="7">
        <v>6.8000000000000005E-2</v>
      </c>
      <c r="AR10" s="7">
        <v>2.7E-2</v>
      </c>
      <c r="AS10" s="7">
        <v>1.7000000000000001E-2</v>
      </c>
      <c r="AT10" s="7">
        <v>0.10100000000000001</v>
      </c>
      <c r="AU10" s="7">
        <v>3.7999999999999999E-2</v>
      </c>
      <c r="AV10" s="7">
        <v>1.2E-2</v>
      </c>
      <c r="AW10" s="7">
        <v>0</v>
      </c>
      <c r="AX10" s="7">
        <v>0</v>
      </c>
      <c r="AY10" s="7">
        <v>0</v>
      </c>
      <c r="AZ10" s="7">
        <v>7.6999999999999999E-2</v>
      </c>
      <c r="BA10" s="7">
        <v>0</v>
      </c>
      <c r="BB10" s="7">
        <v>0</v>
      </c>
      <c r="BC10" s="7">
        <v>2.8000000000000001E-2</v>
      </c>
      <c r="BD10" s="7">
        <v>0</v>
      </c>
      <c r="BE10" s="7">
        <v>8.9999999999999993E-3</v>
      </c>
      <c r="BF10" s="7">
        <v>0</v>
      </c>
      <c r="BG10" s="7">
        <v>3.0000000000000001E-3</v>
      </c>
      <c r="BH10" s="7">
        <v>5.0000000000000001E-3</v>
      </c>
      <c r="BI10" s="7">
        <v>0.01</v>
      </c>
      <c r="BJ10" s="7">
        <v>5.8000000000000003E-2</v>
      </c>
      <c r="BK10" s="7">
        <v>1.9E-2</v>
      </c>
      <c r="BL10" s="7">
        <v>2E-3</v>
      </c>
      <c r="BM10" s="7">
        <v>0</v>
      </c>
      <c r="BN10" s="7">
        <v>3.0000000000000001E-3</v>
      </c>
      <c r="BO10" s="7">
        <v>5.0000000000000001E-3</v>
      </c>
      <c r="BP10" s="7">
        <v>7.0000000000000001E-3</v>
      </c>
      <c r="BQ10" s="7">
        <v>0</v>
      </c>
      <c r="BR10" s="7">
        <v>0</v>
      </c>
      <c r="BS10" s="7">
        <v>7.0000000000000001E-3</v>
      </c>
      <c r="BT10" s="7">
        <v>0</v>
      </c>
      <c r="BU10" s="7">
        <v>0.01</v>
      </c>
      <c r="BV10" s="7">
        <v>7.0000000000000001E-3</v>
      </c>
      <c r="BW10" s="7">
        <v>0</v>
      </c>
      <c r="BX10" s="7">
        <v>0</v>
      </c>
      <c r="BY10" s="7">
        <v>7.0000000000000001E-3</v>
      </c>
      <c r="BZ10" s="7">
        <v>0</v>
      </c>
      <c r="CA10" s="7">
        <v>0</v>
      </c>
      <c r="CB10" s="7">
        <v>2.7E-2</v>
      </c>
      <c r="CC10" s="7">
        <v>1.4E-2</v>
      </c>
      <c r="CD10" s="7">
        <v>1.2E-2</v>
      </c>
      <c r="CE10" s="7">
        <v>0</v>
      </c>
      <c r="CF10" s="7">
        <v>4.7E-2</v>
      </c>
      <c r="CG10" s="7">
        <v>0.63600000000000001</v>
      </c>
      <c r="CH10" s="7">
        <v>0</v>
      </c>
      <c r="CI10" s="7">
        <v>0</v>
      </c>
      <c r="CJ10" s="7">
        <v>3.0000000000000001E-3</v>
      </c>
      <c r="CK10" s="7">
        <v>0</v>
      </c>
      <c r="CL10" s="7">
        <v>3.0000000000000001E-3</v>
      </c>
      <c r="CM10" s="7">
        <v>0</v>
      </c>
      <c r="CN10" s="7">
        <v>0</v>
      </c>
      <c r="CO10" s="7">
        <v>1E-3</v>
      </c>
      <c r="CP10" s="7">
        <v>0.13500000000000001</v>
      </c>
      <c r="CR10" s="7">
        <f t="shared" si="0"/>
        <v>2.7408602150537628E-2</v>
      </c>
      <c r="CS10" s="7">
        <f t="shared" si="1"/>
        <v>7.2644344547692835E-2</v>
      </c>
    </row>
    <row r="11" spans="1:97" x14ac:dyDescent="0.2">
      <c r="A11" s="3" t="s">
        <v>2</v>
      </c>
      <c r="B11" s="7">
        <v>53.576999999999998</v>
      </c>
      <c r="C11" s="7">
        <v>53.192</v>
      </c>
      <c r="D11" s="7">
        <v>52.033999999999999</v>
      </c>
      <c r="E11" s="7">
        <v>51.566000000000003</v>
      </c>
      <c r="F11" s="7">
        <v>51.634</v>
      </c>
      <c r="G11" s="7">
        <v>51.819000000000003</v>
      </c>
      <c r="H11" s="7">
        <v>51.701000000000001</v>
      </c>
      <c r="I11" s="7">
        <v>52.334000000000003</v>
      </c>
      <c r="J11" s="7">
        <v>51.581000000000003</v>
      </c>
      <c r="K11" s="7">
        <v>52.375</v>
      </c>
      <c r="L11" s="7">
        <v>51.957999999999998</v>
      </c>
      <c r="M11" s="7">
        <v>52.597000000000001</v>
      </c>
      <c r="N11" s="7">
        <v>52.1</v>
      </c>
      <c r="O11" s="7">
        <v>52.811999999999998</v>
      </c>
      <c r="P11" s="7">
        <v>52.726999999999997</v>
      </c>
      <c r="Q11" s="7">
        <v>52.08</v>
      </c>
      <c r="R11" s="7">
        <v>51.898000000000003</v>
      </c>
      <c r="S11" s="7">
        <v>53.57</v>
      </c>
      <c r="T11" s="7">
        <v>53.633000000000003</v>
      </c>
      <c r="U11" s="7">
        <v>52.206000000000003</v>
      </c>
      <c r="V11" s="7">
        <v>53.417000000000002</v>
      </c>
      <c r="W11" s="7">
        <v>52.957999999999998</v>
      </c>
      <c r="X11" s="7">
        <v>52.670999999999999</v>
      </c>
      <c r="Y11" s="7">
        <v>51.847999999999999</v>
      </c>
      <c r="Z11" s="7">
        <v>52.863</v>
      </c>
      <c r="AA11" s="7">
        <v>52.970999999999997</v>
      </c>
      <c r="AB11" s="7">
        <v>52.85</v>
      </c>
      <c r="AC11" s="7">
        <v>52.622</v>
      </c>
      <c r="AD11" s="7">
        <v>52.783000000000001</v>
      </c>
      <c r="AE11" s="7">
        <v>52.372999999999998</v>
      </c>
      <c r="AF11" s="7">
        <v>51.106000000000002</v>
      </c>
      <c r="AG11" s="7">
        <v>52.203000000000003</v>
      </c>
      <c r="AH11" s="7">
        <v>52.689</v>
      </c>
      <c r="AI11" s="7">
        <v>52.648000000000003</v>
      </c>
      <c r="AJ11" s="7">
        <v>50.764000000000003</v>
      </c>
      <c r="AK11" s="7">
        <v>52.244999999999997</v>
      </c>
      <c r="AL11" s="7">
        <v>52.521999999999998</v>
      </c>
      <c r="AM11" s="7">
        <v>52.072000000000003</v>
      </c>
      <c r="AN11" s="7">
        <v>52.484000000000002</v>
      </c>
      <c r="AO11" s="7">
        <v>52.433999999999997</v>
      </c>
      <c r="AP11" s="7">
        <v>51.88</v>
      </c>
      <c r="AQ11" s="7">
        <v>51.918999999999997</v>
      </c>
      <c r="AR11" s="7">
        <v>51.902000000000001</v>
      </c>
      <c r="AS11" s="7">
        <v>52.207000000000001</v>
      </c>
      <c r="AT11" s="7">
        <v>52.082999999999998</v>
      </c>
      <c r="AU11" s="7">
        <v>52.512</v>
      </c>
      <c r="AV11" s="7">
        <v>52.069000000000003</v>
      </c>
      <c r="AW11" s="7">
        <v>52.802</v>
      </c>
      <c r="AX11" s="7">
        <v>52.444000000000003</v>
      </c>
      <c r="AY11" s="7">
        <v>52.636000000000003</v>
      </c>
      <c r="AZ11" s="7">
        <v>52.027000000000001</v>
      </c>
      <c r="BA11" s="7">
        <v>53.411000000000001</v>
      </c>
      <c r="BB11" s="7">
        <v>53.426000000000002</v>
      </c>
      <c r="BC11" s="7">
        <v>52.747</v>
      </c>
      <c r="BD11" s="7">
        <v>52.738</v>
      </c>
      <c r="BE11" s="7">
        <v>52.731000000000002</v>
      </c>
      <c r="BF11" s="7">
        <v>52.598999999999997</v>
      </c>
      <c r="BG11" s="7">
        <v>52.72</v>
      </c>
      <c r="BH11" s="7">
        <v>52.682000000000002</v>
      </c>
      <c r="BI11" s="7">
        <v>52.734000000000002</v>
      </c>
      <c r="BJ11" s="7">
        <v>53.055</v>
      </c>
      <c r="BK11" s="7">
        <v>52.862000000000002</v>
      </c>
      <c r="BL11" s="7">
        <v>52.668999999999997</v>
      </c>
      <c r="BM11" s="7">
        <v>53.295000000000002</v>
      </c>
      <c r="BN11" s="7">
        <v>53.363999999999997</v>
      </c>
      <c r="BO11" s="7">
        <v>53.329000000000001</v>
      </c>
      <c r="BP11" s="7">
        <v>53.506</v>
      </c>
      <c r="BQ11" s="7">
        <v>53.473999999999997</v>
      </c>
      <c r="BR11" s="7">
        <v>52.854999999999997</v>
      </c>
      <c r="BS11" s="7">
        <v>52.9</v>
      </c>
      <c r="BT11" s="7">
        <v>52.805</v>
      </c>
      <c r="BU11" s="7">
        <v>52.802</v>
      </c>
      <c r="BV11" s="7">
        <v>53.139000000000003</v>
      </c>
      <c r="BW11" s="7">
        <v>53.034999999999997</v>
      </c>
      <c r="BX11" s="7">
        <v>53.103999999999999</v>
      </c>
      <c r="BY11" s="7">
        <v>52.947000000000003</v>
      </c>
      <c r="BZ11" s="7">
        <v>52.926000000000002</v>
      </c>
      <c r="CA11" s="7">
        <v>52.972999999999999</v>
      </c>
      <c r="CB11" s="7">
        <v>52.987000000000002</v>
      </c>
      <c r="CC11" s="7">
        <v>53.465000000000003</v>
      </c>
      <c r="CD11" s="7">
        <v>53.286999999999999</v>
      </c>
      <c r="CE11" s="7">
        <v>53.173000000000002</v>
      </c>
      <c r="CF11" s="7">
        <v>53.164000000000001</v>
      </c>
      <c r="CG11" s="7">
        <v>51.667999999999999</v>
      </c>
      <c r="CH11" s="7">
        <v>52.704999999999998</v>
      </c>
      <c r="CI11" s="7">
        <v>52.817999999999998</v>
      </c>
      <c r="CJ11" s="7">
        <v>52.628</v>
      </c>
      <c r="CK11" s="7">
        <v>52.914999999999999</v>
      </c>
      <c r="CL11" s="7">
        <v>52.881</v>
      </c>
      <c r="CM11" s="7">
        <v>52.871000000000002</v>
      </c>
      <c r="CN11" s="7">
        <v>52.76</v>
      </c>
      <c r="CO11" s="7">
        <v>52.625</v>
      </c>
      <c r="CP11" s="7">
        <v>52.768999999999998</v>
      </c>
      <c r="CR11" s="7">
        <f t="shared" si="0"/>
        <v>52.623032258064519</v>
      </c>
      <c r="CS11" s="7">
        <f t="shared" si="1"/>
        <v>0.56926289967650812</v>
      </c>
    </row>
    <row r="12" spans="1:97" ht="17" x14ac:dyDescent="0.25">
      <c r="A12" s="3" t="s">
        <v>44</v>
      </c>
      <c r="B12" s="7">
        <v>0.253</v>
      </c>
      <c r="C12" s="7">
        <v>0.27200000000000002</v>
      </c>
      <c r="D12" s="7">
        <v>0.32700000000000001</v>
      </c>
      <c r="E12" s="7">
        <v>0.32500000000000001</v>
      </c>
      <c r="F12" s="7">
        <v>0.35</v>
      </c>
      <c r="G12" s="7">
        <v>0.33900000000000002</v>
      </c>
      <c r="H12" s="7">
        <v>0.32200000000000001</v>
      </c>
      <c r="I12" s="7">
        <v>0.34300000000000003</v>
      </c>
      <c r="J12" s="7">
        <v>0.316</v>
      </c>
      <c r="K12" s="7">
        <v>0.35899999999999999</v>
      </c>
      <c r="L12" s="7">
        <v>0.33</v>
      </c>
      <c r="M12" s="7">
        <v>0.372</v>
      </c>
      <c r="N12" s="7">
        <v>0.36</v>
      </c>
      <c r="O12" s="7">
        <v>0.33600000000000002</v>
      </c>
      <c r="P12" s="7">
        <v>0.34300000000000003</v>
      </c>
      <c r="Q12" s="7">
        <v>0.31900000000000001</v>
      </c>
      <c r="R12" s="7">
        <v>0.34</v>
      </c>
      <c r="S12" s="7">
        <v>0.35699999999999998</v>
      </c>
      <c r="T12" s="7">
        <v>0.32200000000000001</v>
      </c>
      <c r="U12" s="7">
        <v>0.30199999999999999</v>
      </c>
      <c r="V12" s="7">
        <v>0.33500000000000002</v>
      </c>
      <c r="W12" s="7">
        <v>0.32600000000000001</v>
      </c>
      <c r="X12" s="7">
        <v>0.34399999999999997</v>
      </c>
      <c r="Y12" s="7">
        <v>0.33800000000000002</v>
      </c>
      <c r="Z12" s="7">
        <v>0.32300000000000001</v>
      </c>
      <c r="AA12" s="7">
        <v>0.372</v>
      </c>
      <c r="AB12" s="7">
        <v>0.32700000000000001</v>
      </c>
      <c r="AC12" s="7">
        <v>0.34699999999999998</v>
      </c>
      <c r="AD12" s="7">
        <v>0.35499999999999998</v>
      </c>
      <c r="AE12" s="7">
        <v>0.35599999999999998</v>
      </c>
      <c r="AF12" s="7">
        <v>0.33900000000000002</v>
      </c>
      <c r="AG12" s="7">
        <v>0.35599999999999998</v>
      </c>
      <c r="AH12" s="7">
        <v>0.34100000000000003</v>
      </c>
      <c r="AI12" s="7">
        <v>0.33200000000000002</v>
      </c>
      <c r="AJ12" s="7">
        <v>0.34200000000000003</v>
      </c>
      <c r="AK12" s="7">
        <v>0.36</v>
      </c>
      <c r="AL12" s="7">
        <v>0.34699999999999998</v>
      </c>
      <c r="AM12" s="7">
        <v>0.33200000000000002</v>
      </c>
      <c r="AN12" s="7">
        <v>0.35199999999999998</v>
      </c>
      <c r="AO12" s="7">
        <v>0.34100000000000003</v>
      </c>
      <c r="AP12" s="7">
        <v>0.36599999999999999</v>
      </c>
      <c r="AQ12" s="7">
        <v>0.34799999999999998</v>
      </c>
      <c r="AR12" s="7">
        <v>0.33400000000000002</v>
      </c>
      <c r="AS12" s="7">
        <v>0.36699999999999999</v>
      </c>
      <c r="AT12" s="7">
        <v>0.34</v>
      </c>
      <c r="AU12" s="7">
        <v>0.376</v>
      </c>
      <c r="AV12" s="7">
        <v>0.32300000000000001</v>
      </c>
      <c r="AW12" s="7">
        <v>0.36399999999999999</v>
      </c>
      <c r="AX12" s="7">
        <v>0.34</v>
      </c>
      <c r="AY12" s="7">
        <v>0.32</v>
      </c>
      <c r="AZ12" s="7">
        <v>0.34100000000000003</v>
      </c>
      <c r="BA12" s="7">
        <v>0.35899999999999999</v>
      </c>
      <c r="BB12" s="7">
        <v>0.36299999999999999</v>
      </c>
      <c r="BC12" s="7">
        <v>0.36599999999999999</v>
      </c>
      <c r="BD12" s="7">
        <v>0.33</v>
      </c>
      <c r="BE12" s="7">
        <v>0.34599999999999997</v>
      </c>
      <c r="BF12" s="7">
        <v>0.315</v>
      </c>
      <c r="BG12" s="7">
        <v>0.33300000000000002</v>
      </c>
      <c r="BH12" s="7">
        <v>0.33200000000000002</v>
      </c>
      <c r="BI12" s="7">
        <v>0.33900000000000002</v>
      </c>
      <c r="BJ12" s="7">
        <v>0.32400000000000001</v>
      </c>
      <c r="BK12" s="7">
        <v>0.33700000000000002</v>
      </c>
      <c r="BL12" s="7">
        <v>0.33700000000000002</v>
      </c>
      <c r="BM12" s="7">
        <v>0.32100000000000001</v>
      </c>
      <c r="BN12" s="7">
        <v>0.35599999999999998</v>
      </c>
      <c r="BO12" s="7">
        <v>0.36</v>
      </c>
      <c r="BP12" s="7">
        <v>0.35199999999999998</v>
      </c>
      <c r="BQ12" s="7">
        <v>0.33</v>
      </c>
      <c r="BR12" s="7">
        <v>0.35599999999999998</v>
      </c>
      <c r="BS12" s="7">
        <v>0.35899999999999999</v>
      </c>
      <c r="BT12" s="7">
        <v>0.317</v>
      </c>
      <c r="BU12" s="7">
        <v>0.314</v>
      </c>
      <c r="BV12" s="7">
        <v>0.34300000000000003</v>
      </c>
      <c r="BW12" s="7">
        <v>0.32600000000000001</v>
      </c>
      <c r="BX12" s="7">
        <v>0.309</v>
      </c>
      <c r="BY12" s="7">
        <v>0.33900000000000002</v>
      </c>
      <c r="BZ12" s="7">
        <v>0.33100000000000002</v>
      </c>
      <c r="CA12" s="7">
        <v>0.309</v>
      </c>
      <c r="CB12" s="7">
        <v>0.34399999999999997</v>
      </c>
      <c r="CC12" s="7">
        <v>0.35099999999999998</v>
      </c>
      <c r="CD12" s="7">
        <v>0.35599999999999998</v>
      </c>
      <c r="CE12" s="7">
        <v>0.371</v>
      </c>
      <c r="CF12" s="7">
        <v>0.33600000000000002</v>
      </c>
      <c r="CG12" s="7">
        <v>0.32</v>
      </c>
      <c r="CH12" s="7">
        <v>0.32100000000000001</v>
      </c>
      <c r="CI12" s="7">
        <v>0.32800000000000001</v>
      </c>
      <c r="CJ12" s="7">
        <v>0.32</v>
      </c>
      <c r="CK12" s="7">
        <v>0.34100000000000003</v>
      </c>
      <c r="CL12" s="7">
        <v>0.35899999999999999</v>
      </c>
      <c r="CM12" s="7">
        <v>0.33300000000000002</v>
      </c>
      <c r="CN12" s="7">
        <v>0.35699999999999998</v>
      </c>
      <c r="CO12" s="7">
        <v>0.29399999999999998</v>
      </c>
      <c r="CP12" s="7">
        <v>0.33400000000000002</v>
      </c>
      <c r="CR12" s="7">
        <f t="shared" si="0"/>
        <v>0.33805376344086019</v>
      </c>
      <c r="CS12" s="7">
        <f t="shared" si="1"/>
        <v>2.0454278595356881E-2</v>
      </c>
    </row>
    <row r="13" spans="1:97" x14ac:dyDescent="0.2">
      <c r="A13" s="3" t="s">
        <v>3</v>
      </c>
      <c r="B13" s="7">
        <v>0.25700000000000001</v>
      </c>
      <c r="C13" s="7">
        <v>0.38100000000000001</v>
      </c>
      <c r="D13" s="7">
        <v>6.8000000000000005E-2</v>
      </c>
      <c r="E13" s="7">
        <v>8.2000000000000003E-2</v>
      </c>
      <c r="F13" s="7">
        <v>4.0000000000000001E-3</v>
      </c>
      <c r="G13" s="7">
        <v>2.1000000000000001E-2</v>
      </c>
      <c r="H13" s="7">
        <v>2.7E-2</v>
      </c>
      <c r="I13" s="7">
        <v>0.16600000000000001</v>
      </c>
      <c r="J13" s="7">
        <v>8.7999999999999995E-2</v>
      </c>
      <c r="K13" s="7">
        <v>6.7000000000000004E-2</v>
      </c>
      <c r="L13" s="7">
        <v>9.6000000000000002E-2</v>
      </c>
      <c r="M13" s="7">
        <v>0.33800000000000002</v>
      </c>
      <c r="N13" s="7">
        <v>0.21199999999999999</v>
      </c>
      <c r="O13" s="7">
        <v>0.216</v>
      </c>
      <c r="P13" s="7">
        <v>0.32100000000000001</v>
      </c>
      <c r="Q13" s="7">
        <v>0.249</v>
      </c>
      <c r="R13" s="7">
        <v>0.23699999999999999</v>
      </c>
      <c r="S13" s="7">
        <v>0.27100000000000002</v>
      </c>
      <c r="T13" s="7">
        <v>0.27400000000000002</v>
      </c>
      <c r="U13" s="7">
        <v>0.11899999999999999</v>
      </c>
      <c r="V13" s="7">
        <v>0.26200000000000001</v>
      </c>
      <c r="W13" s="7">
        <v>0.19400000000000001</v>
      </c>
      <c r="X13" s="7">
        <v>6.2E-2</v>
      </c>
      <c r="Y13" s="7">
        <v>0.02</v>
      </c>
      <c r="Z13" s="7">
        <v>7.5999999999999998E-2</v>
      </c>
      <c r="AA13" s="7">
        <v>0.38</v>
      </c>
      <c r="AB13" s="7">
        <v>0.314</v>
      </c>
      <c r="AC13" s="7">
        <v>0.122</v>
      </c>
      <c r="AD13" s="7">
        <v>9.0999999999999998E-2</v>
      </c>
      <c r="AE13" s="7">
        <v>0.23799999999999999</v>
      </c>
      <c r="AF13" s="7">
        <v>2.8000000000000001E-2</v>
      </c>
      <c r="AG13" s="7">
        <v>7.1999999999999995E-2</v>
      </c>
      <c r="AH13" s="7">
        <v>3.7999999999999999E-2</v>
      </c>
      <c r="AI13" s="7">
        <v>9.5000000000000001E-2</v>
      </c>
      <c r="AJ13" s="7">
        <v>9.8000000000000004E-2</v>
      </c>
      <c r="AK13" s="7">
        <v>0.183</v>
      </c>
      <c r="AL13" s="7">
        <v>0.27800000000000002</v>
      </c>
      <c r="AM13" s="7">
        <v>0.14899999999999999</v>
      </c>
      <c r="AN13" s="7">
        <v>0.153</v>
      </c>
      <c r="AO13" s="7">
        <v>0.25</v>
      </c>
      <c r="AP13" s="7">
        <v>0.24299999999999999</v>
      </c>
      <c r="AQ13" s="7">
        <v>0.26400000000000001</v>
      </c>
      <c r="AR13" s="7">
        <v>0.30099999999999999</v>
      </c>
      <c r="AS13" s="7">
        <v>0.221</v>
      </c>
      <c r="AT13" s="7">
        <v>0.22600000000000001</v>
      </c>
      <c r="AU13" s="7">
        <v>0.29199999999999998</v>
      </c>
      <c r="AV13" s="7">
        <v>9.6000000000000002E-2</v>
      </c>
      <c r="AW13" s="7">
        <v>0.19400000000000001</v>
      </c>
      <c r="AX13" s="7">
        <v>4.7E-2</v>
      </c>
      <c r="AY13" s="7">
        <v>6.7000000000000004E-2</v>
      </c>
      <c r="AZ13" s="7">
        <v>0.01</v>
      </c>
      <c r="BA13" s="7">
        <v>3.1E-2</v>
      </c>
      <c r="BB13" s="7">
        <v>0.10299999999999999</v>
      </c>
      <c r="BC13" s="7">
        <v>7.5999999999999998E-2</v>
      </c>
      <c r="BD13" s="7">
        <v>0.11799999999999999</v>
      </c>
      <c r="BE13" s="7">
        <v>0.113</v>
      </c>
      <c r="BF13" s="7">
        <v>0.16700000000000001</v>
      </c>
      <c r="BG13" s="7">
        <v>7.9000000000000001E-2</v>
      </c>
      <c r="BH13" s="7">
        <v>9.5000000000000001E-2</v>
      </c>
      <c r="BI13" s="7">
        <v>0.13800000000000001</v>
      </c>
      <c r="BJ13" s="7">
        <v>0.19400000000000001</v>
      </c>
      <c r="BK13" s="7">
        <v>0.121</v>
      </c>
      <c r="BL13" s="7">
        <v>0.11600000000000001</v>
      </c>
      <c r="BM13" s="7">
        <v>0.218</v>
      </c>
      <c r="BN13" s="7">
        <v>0.16300000000000001</v>
      </c>
      <c r="BO13" s="7">
        <v>0.13400000000000001</v>
      </c>
      <c r="BP13" s="7">
        <v>0.16200000000000001</v>
      </c>
      <c r="BQ13" s="7">
        <v>0.18099999999999999</v>
      </c>
      <c r="BR13" s="7">
        <v>0.16300000000000001</v>
      </c>
      <c r="BS13" s="7">
        <v>3.5999999999999997E-2</v>
      </c>
      <c r="BT13" s="7">
        <v>4.2999999999999997E-2</v>
      </c>
      <c r="BU13" s="7">
        <v>0.05</v>
      </c>
      <c r="BV13" s="7">
        <v>2.1999999999999999E-2</v>
      </c>
      <c r="BW13" s="7">
        <v>1.2E-2</v>
      </c>
      <c r="BX13" s="7">
        <v>2.8000000000000001E-2</v>
      </c>
      <c r="BY13" s="7">
        <v>5.6000000000000001E-2</v>
      </c>
      <c r="BZ13" s="7">
        <v>0.36699999999999999</v>
      </c>
      <c r="CA13" s="7">
        <v>0.3</v>
      </c>
      <c r="CB13" s="7">
        <v>0.183</v>
      </c>
      <c r="CC13" s="7">
        <v>0.161</v>
      </c>
      <c r="CD13" s="7">
        <v>0.13300000000000001</v>
      </c>
      <c r="CE13" s="7">
        <v>0.13200000000000001</v>
      </c>
      <c r="CF13" s="7">
        <v>0.13300000000000001</v>
      </c>
      <c r="CG13" s="7">
        <v>7.1999999999999995E-2</v>
      </c>
      <c r="CH13" s="7">
        <v>9.4E-2</v>
      </c>
      <c r="CI13" s="7">
        <v>8.5999999999999993E-2</v>
      </c>
      <c r="CJ13" s="7">
        <v>8.2000000000000003E-2</v>
      </c>
      <c r="CK13" s="7">
        <v>7.9000000000000001E-2</v>
      </c>
      <c r="CL13" s="7">
        <v>0.127</v>
      </c>
      <c r="CM13" s="7">
        <v>9.6000000000000002E-2</v>
      </c>
      <c r="CN13" s="7">
        <v>0.10299999999999999</v>
      </c>
      <c r="CO13" s="7">
        <v>9.2999999999999999E-2</v>
      </c>
      <c r="CP13" s="7">
        <v>7.3999999999999996E-2</v>
      </c>
      <c r="CR13" s="7">
        <f t="shared" si="0"/>
        <v>0.14507526881720437</v>
      </c>
      <c r="CS13" s="7">
        <f t="shared" si="1"/>
        <v>9.48958509835615E-2</v>
      </c>
    </row>
    <row r="14" spans="1:97" x14ac:dyDescent="0.2">
      <c r="A14" s="3" t="s">
        <v>4</v>
      </c>
      <c r="B14" s="7">
        <v>2.9540000000000002</v>
      </c>
      <c r="C14" s="7">
        <v>2.7149999999999999</v>
      </c>
      <c r="D14" s="7">
        <v>5.0250000000000004</v>
      </c>
      <c r="E14" s="7">
        <v>5.3760000000000003</v>
      </c>
      <c r="F14" s="7">
        <v>6.23</v>
      </c>
      <c r="G14" s="7">
        <v>5.7949999999999999</v>
      </c>
      <c r="H14" s="7">
        <v>6.0149999999999997</v>
      </c>
      <c r="I14" s="7">
        <v>5.5010000000000003</v>
      </c>
      <c r="J14" s="7">
        <v>5.43</v>
      </c>
      <c r="K14" s="7">
        <v>5.13</v>
      </c>
      <c r="L14" s="7">
        <v>5.26</v>
      </c>
      <c r="M14" s="7">
        <v>2.8159999999999998</v>
      </c>
      <c r="N14" s="7">
        <v>4.2789999999999999</v>
      </c>
      <c r="O14" s="7">
        <v>3.6549999999999998</v>
      </c>
      <c r="P14" s="7">
        <v>3.2959999999999998</v>
      </c>
      <c r="Q14" s="7">
        <v>3.9319999999999999</v>
      </c>
      <c r="R14" s="7">
        <v>4.2329999999999997</v>
      </c>
      <c r="S14" s="7">
        <v>3.8620000000000001</v>
      </c>
      <c r="T14" s="7">
        <v>3.8980000000000001</v>
      </c>
      <c r="U14" s="7">
        <v>5.1269999999999998</v>
      </c>
      <c r="V14" s="7">
        <v>3.556</v>
      </c>
      <c r="W14" s="7">
        <v>3.6059999999999999</v>
      </c>
      <c r="X14" s="7">
        <v>6.101</v>
      </c>
      <c r="Y14" s="7">
        <v>5.9589999999999996</v>
      </c>
      <c r="Z14" s="7">
        <v>6.1189999999999998</v>
      </c>
      <c r="AA14" s="7">
        <v>3.1110000000000002</v>
      </c>
      <c r="AB14" s="7">
        <v>3.2080000000000002</v>
      </c>
      <c r="AC14" s="7">
        <v>6.21</v>
      </c>
      <c r="AD14" s="7">
        <v>5.9409999999999998</v>
      </c>
      <c r="AE14" s="7">
        <v>3.327</v>
      </c>
      <c r="AF14" s="7">
        <v>6.3159999999999998</v>
      </c>
      <c r="AG14" s="7">
        <v>5.4589999999999996</v>
      </c>
      <c r="AH14" s="7">
        <v>6.2949999999999999</v>
      </c>
      <c r="AI14" s="7">
        <v>4.5490000000000004</v>
      </c>
      <c r="AJ14" s="7">
        <v>6.7690000000000001</v>
      </c>
      <c r="AK14" s="7">
        <v>4.5999999999999996</v>
      </c>
      <c r="AL14" s="7">
        <v>2.9260000000000002</v>
      </c>
      <c r="AM14" s="7">
        <v>4.351</v>
      </c>
      <c r="AN14" s="7">
        <v>4.6130000000000004</v>
      </c>
      <c r="AO14" s="7">
        <v>3.8839999999999999</v>
      </c>
      <c r="AP14" s="7">
        <v>3.4950000000000001</v>
      </c>
      <c r="AQ14" s="7">
        <v>3.1709999999999998</v>
      </c>
      <c r="AR14" s="7">
        <v>3.448</v>
      </c>
      <c r="AS14" s="7">
        <v>3.29</v>
      </c>
      <c r="AT14" s="7">
        <v>5.0030000000000001</v>
      </c>
      <c r="AU14" s="7">
        <v>3.4319999999999999</v>
      </c>
      <c r="AV14" s="7">
        <v>5.8819999999999997</v>
      </c>
      <c r="AW14" s="7">
        <v>4.7569999999999997</v>
      </c>
      <c r="AX14" s="7">
        <v>6.024</v>
      </c>
      <c r="AY14" s="7">
        <v>6.1429999999999998</v>
      </c>
      <c r="AZ14" s="7">
        <v>5.968</v>
      </c>
      <c r="BA14" s="7">
        <v>6.1929999999999996</v>
      </c>
      <c r="BB14" s="7">
        <v>6.2130000000000001</v>
      </c>
      <c r="BC14" s="7">
        <v>4.8440000000000003</v>
      </c>
      <c r="BD14" s="7">
        <v>5.4530000000000003</v>
      </c>
      <c r="BE14" s="7">
        <v>5.6440000000000001</v>
      </c>
      <c r="BF14" s="7">
        <v>5.0439999999999996</v>
      </c>
      <c r="BG14" s="7">
        <v>5.8620000000000001</v>
      </c>
      <c r="BH14" s="7">
        <v>5.9340000000000002</v>
      </c>
      <c r="BI14" s="7">
        <v>4.8</v>
      </c>
      <c r="BJ14" s="7">
        <v>4.0730000000000004</v>
      </c>
      <c r="BK14" s="7">
        <v>4.7569999999999997</v>
      </c>
      <c r="BL14" s="7">
        <v>4.6580000000000004</v>
      </c>
      <c r="BM14" s="7">
        <v>4.4660000000000002</v>
      </c>
      <c r="BN14" s="7">
        <v>4.4370000000000003</v>
      </c>
      <c r="BO14" s="7">
        <v>4.4960000000000004</v>
      </c>
      <c r="BP14" s="7">
        <v>4.4189999999999996</v>
      </c>
      <c r="BQ14" s="7">
        <v>4.2169999999999996</v>
      </c>
      <c r="BR14" s="7">
        <v>4.0110000000000001</v>
      </c>
      <c r="BS14" s="7">
        <v>5.9669999999999996</v>
      </c>
      <c r="BT14" s="7">
        <v>5.96</v>
      </c>
      <c r="BU14" s="7">
        <v>6.0460000000000003</v>
      </c>
      <c r="BV14" s="7">
        <v>5.992</v>
      </c>
      <c r="BW14" s="7">
        <v>6.032</v>
      </c>
      <c r="BX14" s="7">
        <v>6.0659999999999998</v>
      </c>
      <c r="BY14" s="7">
        <v>5.9420000000000002</v>
      </c>
      <c r="BZ14" s="7">
        <v>2.7269999999999999</v>
      </c>
      <c r="CA14" s="7">
        <v>3.222</v>
      </c>
      <c r="CB14" s="7">
        <v>2.9319999999999999</v>
      </c>
      <c r="CC14" s="7">
        <v>4.4969999999999999</v>
      </c>
      <c r="CD14" s="7">
        <v>5.0789999999999997</v>
      </c>
      <c r="CE14" s="7">
        <v>5.9390000000000001</v>
      </c>
      <c r="CF14" s="7">
        <v>5.6920000000000002</v>
      </c>
      <c r="CG14" s="7">
        <v>5.5890000000000004</v>
      </c>
      <c r="CH14" s="7">
        <v>6.1559999999999997</v>
      </c>
      <c r="CI14" s="7">
        <v>6.0869999999999997</v>
      </c>
      <c r="CJ14" s="7">
        <v>6.1580000000000004</v>
      </c>
      <c r="CK14" s="7">
        <v>5.9630000000000001</v>
      </c>
      <c r="CL14" s="7">
        <v>6.173</v>
      </c>
      <c r="CM14" s="7">
        <v>5.843</v>
      </c>
      <c r="CN14" s="7">
        <v>6.0810000000000004</v>
      </c>
      <c r="CO14" s="7">
        <v>6.0119999999999996</v>
      </c>
      <c r="CP14" s="7">
        <v>6.1079999999999997</v>
      </c>
      <c r="CR14" s="7">
        <f t="shared" si="0"/>
        <v>4.9443655913978493</v>
      </c>
      <c r="CS14" s="7">
        <f t="shared" si="1"/>
        <v>1.1335774918846571</v>
      </c>
    </row>
    <row r="15" spans="1:97" x14ac:dyDescent="0.2">
      <c r="A15" s="3" t="s">
        <v>124</v>
      </c>
      <c r="B15" s="7">
        <v>9.6125889846384437E-3</v>
      </c>
      <c r="C15" s="7">
        <v>1.0413638066691646E-2</v>
      </c>
      <c r="D15" s="7">
        <v>5.6073435743724254E-3</v>
      </c>
      <c r="E15" s="7">
        <v>1.3217309853877859E-2</v>
      </c>
      <c r="F15" s="7">
        <v>1.1214687148744851E-2</v>
      </c>
      <c r="G15" s="7">
        <v>7.2094417384788315E-3</v>
      </c>
      <c r="H15" s="7">
        <v>1.9625702510303489E-2</v>
      </c>
      <c r="I15" s="7">
        <v>7.6099662795054337E-3</v>
      </c>
      <c r="J15" s="7">
        <v>8.0104908205320367E-3</v>
      </c>
      <c r="K15" s="7">
        <v>1.0814162607718248E-2</v>
      </c>
      <c r="L15" s="7">
        <v>1.562045710003747E-2</v>
      </c>
      <c r="M15" s="7">
        <v>1.4418883476957663E-2</v>
      </c>
      <c r="N15" s="7">
        <v>3.0840389659048336E-2</v>
      </c>
      <c r="O15" s="7">
        <v>8.411015361558638E-3</v>
      </c>
      <c r="P15" s="7">
        <v>1.2816785312851258E-2</v>
      </c>
      <c r="Q15" s="7">
        <v>3.8850880479580373E-2</v>
      </c>
      <c r="R15" s="7">
        <v>7.5699138254027742E-2</v>
      </c>
      <c r="S15" s="7">
        <v>7.6099662795054337E-3</v>
      </c>
      <c r="T15" s="7">
        <v>9.2120644436118407E-3</v>
      </c>
      <c r="U15" s="7">
        <v>5.4070813038591244E-2</v>
      </c>
      <c r="V15" s="7">
        <v>1.1615211689771452E-2</v>
      </c>
      <c r="W15" s="7">
        <v>1.4418883476957663E-2</v>
      </c>
      <c r="X15" s="7">
        <v>3.1240914200074941E-2</v>
      </c>
      <c r="Y15" s="7">
        <v>3.0840389659048336E-2</v>
      </c>
      <c r="Z15" s="7">
        <v>1.6822030723117276E-2</v>
      </c>
      <c r="AA15" s="7">
        <v>1.4819408017984266E-2</v>
      </c>
      <c r="AB15" s="7">
        <v>1.1615211689771452E-2</v>
      </c>
      <c r="AC15" s="7">
        <v>1.6822030723117276E-2</v>
      </c>
      <c r="AD15" s="7">
        <v>1.9625702510303489E-2</v>
      </c>
      <c r="AE15" s="7">
        <v>1.3617834394904462E-2</v>
      </c>
      <c r="AF15" s="7">
        <v>3.0439865118021735E-2</v>
      </c>
      <c r="AG15" s="7">
        <v>6.808917197452231E-3</v>
      </c>
      <c r="AH15" s="7">
        <v>1.2015736230798053E-2</v>
      </c>
      <c r="AI15" s="7">
        <v>1.7222555264143874E-2</v>
      </c>
      <c r="AJ15" s="7">
        <v>6.808917197452231E-3</v>
      </c>
      <c r="AK15" s="7">
        <v>1.1615211689771452E-2</v>
      </c>
      <c r="AL15" s="7">
        <v>1.1214687148744851E-2</v>
      </c>
      <c r="AM15" s="7">
        <v>6.808917197452231E-3</v>
      </c>
      <c r="AN15" s="7">
        <v>1.6020981641064073E-2</v>
      </c>
      <c r="AO15" s="7">
        <v>1.2416260771824655E-2</v>
      </c>
      <c r="AP15" s="7">
        <v>1.562045710003747E-2</v>
      </c>
      <c r="AQ15" s="7">
        <v>1.4018358935931063E-2</v>
      </c>
      <c r="AR15" s="7">
        <v>2.1628325215436495E-2</v>
      </c>
      <c r="AS15" s="7">
        <v>6.808917197452231E-3</v>
      </c>
      <c r="AT15" s="7">
        <v>2.3230423379542904E-2</v>
      </c>
      <c r="AU15" s="7">
        <v>2.1227800674409894E-2</v>
      </c>
      <c r="AV15" s="7">
        <v>1.6421506182090675E-2</v>
      </c>
      <c r="AW15" s="7">
        <v>1.0013113525665045E-2</v>
      </c>
      <c r="AX15" s="7">
        <v>1.7222555264143874E-2</v>
      </c>
      <c r="AY15" s="7">
        <v>1.0013113525665045E-2</v>
      </c>
      <c r="AZ15" s="7">
        <v>2.5233046084675914E-2</v>
      </c>
      <c r="BA15" s="7">
        <v>1.562045710003747E-2</v>
      </c>
      <c r="BB15" s="7">
        <v>1.0413638066691646E-2</v>
      </c>
      <c r="BC15" s="7">
        <v>8.8115399025852394E-3</v>
      </c>
      <c r="BD15" s="7">
        <v>1.5219932559010867E-2</v>
      </c>
      <c r="BE15" s="7">
        <v>9.2120644436118407E-3</v>
      </c>
      <c r="BF15" s="7">
        <v>3.6047208692394157E-3</v>
      </c>
      <c r="BG15" s="7">
        <v>6.0078681153990267E-3</v>
      </c>
      <c r="BH15" s="7">
        <v>1.4418883476957663E-2</v>
      </c>
      <c r="BI15" s="7">
        <v>6.808917197452231E-3</v>
      </c>
      <c r="BJ15" s="7">
        <v>2.1227800674409894E-2</v>
      </c>
      <c r="BK15" s="7">
        <v>8.8115399025852394E-3</v>
      </c>
      <c r="BL15" s="7">
        <v>1.6421506182090675E-2</v>
      </c>
      <c r="BM15" s="7">
        <v>6.4083926564256289E-3</v>
      </c>
      <c r="BN15" s="7">
        <v>5.6073435743724254E-3</v>
      </c>
      <c r="BO15" s="7">
        <v>6.808917197452231E-3</v>
      </c>
      <c r="BP15" s="7">
        <v>1.1615211689771452E-2</v>
      </c>
      <c r="BQ15" s="7">
        <v>0</v>
      </c>
      <c r="BR15" s="7">
        <v>1.4418883476957663E-2</v>
      </c>
      <c r="BS15" s="7">
        <v>6.4083926564256289E-3</v>
      </c>
      <c r="BT15" s="7">
        <v>6.4083926564256289E-3</v>
      </c>
      <c r="BU15" s="7">
        <v>2.9238291494941927E-2</v>
      </c>
      <c r="BV15" s="7">
        <v>1.4418883476957663E-2</v>
      </c>
      <c r="BW15" s="7">
        <v>2.4031472461596109E-3</v>
      </c>
      <c r="BX15" s="7">
        <v>1.9225177969276887E-2</v>
      </c>
      <c r="BY15" s="7">
        <v>5.2068190333458232E-3</v>
      </c>
      <c r="BZ15" s="7">
        <v>9.2120644436118407E-3</v>
      </c>
      <c r="CA15" s="7">
        <v>1.4819408017984266E-2</v>
      </c>
      <c r="CB15" s="7">
        <v>6.4083926564256289E-3</v>
      </c>
      <c r="CC15" s="7">
        <v>1.4018358935931063E-2</v>
      </c>
      <c r="CD15" s="7">
        <v>9.2120644436118407E-3</v>
      </c>
      <c r="CE15" s="7">
        <v>8.8115399025852394E-3</v>
      </c>
      <c r="CF15" s="7">
        <v>1.7623079805170479E-2</v>
      </c>
      <c r="CG15" s="7">
        <v>1.0013113525665045E-2</v>
      </c>
      <c r="CH15" s="7">
        <v>1.3617834394904462E-2</v>
      </c>
      <c r="CI15" s="7">
        <v>1.0413638066691646E-2</v>
      </c>
      <c r="CJ15" s="7">
        <v>1.3217309853877859E-2</v>
      </c>
      <c r="CK15" s="7">
        <v>1.0413638066691646E-2</v>
      </c>
      <c r="CL15" s="7">
        <v>1.6421506182090675E-2</v>
      </c>
      <c r="CM15" s="7">
        <v>6.0078681153990267E-3</v>
      </c>
      <c r="CN15" s="7">
        <v>1.0413638066691646E-2</v>
      </c>
      <c r="CO15" s="7">
        <v>8.411015361558638E-3</v>
      </c>
      <c r="CP15" s="7">
        <v>1.0013113525665045E-2</v>
      </c>
      <c r="CR15" s="7">
        <f t="shared" si="0"/>
        <v>1.4182014124737628E-2</v>
      </c>
      <c r="CS15" s="7">
        <f t="shared" si="1"/>
        <v>1.0357937512317564E-2</v>
      </c>
    </row>
    <row r="16" spans="1:97" x14ac:dyDescent="0.2">
      <c r="A16" s="14" t="s">
        <v>125</v>
      </c>
      <c r="B16" s="7">
        <f>B13*0.5*16/19+B14*0.5*16/35.45+B15*16/32.07</f>
        <v>0.77963538499462892</v>
      </c>
      <c r="C16" s="7">
        <f t="shared" ref="C16:AK16" si="2">C13*0.5*16/19+C14*0.5*16/35.45+C15*16/32.07</f>
        <v>0.77831044172923547</v>
      </c>
      <c r="D16" s="7">
        <f t="shared" si="2"/>
        <v>1.165420668465831</v>
      </c>
      <c r="E16" s="7">
        <f t="shared" si="2"/>
        <v>1.2543222383628638</v>
      </c>
      <c r="F16" s="7">
        <f t="shared" si="2"/>
        <v>1.4132031511993481</v>
      </c>
      <c r="G16" s="7">
        <f t="shared" si="2"/>
        <v>1.3201963628124849</v>
      </c>
      <c r="H16" s="7">
        <f t="shared" si="2"/>
        <v>1.3785646490357977</v>
      </c>
      <c r="I16" s="7">
        <f t="shared" si="2"/>
        <v>1.3151018519844797</v>
      </c>
      <c r="J16" s="7">
        <f t="shared" si="2"/>
        <v>1.2664370048785443</v>
      </c>
      <c r="K16" s="7">
        <f t="shared" si="2"/>
        <v>1.1912926883802593</v>
      </c>
      <c r="L16" s="7">
        <f t="shared" si="2"/>
        <v>1.2352382110312372</v>
      </c>
      <c r="M16" s="7">
        <f t="shared" si="2"/>
        <v>0.78499609582762719</v>
      </c>
      <c r="N16" s="7">
        <f t="shared" si="2"/>
        <v>1.0702914436172262</v>
      </c>
      <c r="O16" s="7">
        <f t="shared" si="2"/>
        <v>0.91996739197942345</v>
      </c>
      <c r="P16" s="7">
        <f t="shared" si="2"/>
        <v>0.88536048016852453</v>
      </c>
      <c r="Q16" s="7">
        <f t="shared" si="2"/>
        <v>1.0115594187281214</v>
      </c>
      <c r="R16" s="7">
        <f t="shared" si="2"/>
        <v>1.0928173584881098</v>
      </c>
      <c r="S16" s="7">
        <f t="shared" si="2"/>
        <v>0.98943931765146798</v>
      </c>
      <c r="T16" s="7">
        <f t="shared" si="2"/>
        <v>0.99962589463489726</v>
      </c>
      <c r="U16" s="7">
        <f t="shared" si="2"/>
        <v>1.2340915318723462</v>
      </c>
      <c r="V16" s="7">
        <f t="shared" si="2"/>
        <v>0.91859308844498277</v>
      </c>
      <c r="W16" s="7">
        <f t="shared" si="2"/>
        <v>0.90264378345289631</v>
      </c>
      <c r="X16" s="7">
        <f t="shared" si="2"/>
        <v>1.4185040369388755</v>
      </c>
      <c r="Y16" s="7">
        <f t="shared" si="2"/>
        <v>1.3685748672680313</v>
      </c>
      <c r="Z16" s="7">
        <f t="shared" si="2"/>
        <v>1.4212671275116642</v>
      </c>
      <c r="AA16" s="7">
        <f t="shared" si="2"/>
        <v>0.86945276902456481</v>
      </c>
      <c r="AB16" s="7">
        <f t="shared" si="2"/>
        <v>0.86195468001205278</v>
      </c>
      <c r="AC16" s="7">
        <f t="shared" si="2"/>
        <v>1.461171514713802</v>
      </c>
      <c r="AD16" s="7">
        <f t="shared" si="2"/>
        <v>1.3888124405880211</v>
      </c>
      <c r="AE16" s="7">
        <f t="shared" si="2"/>
        <v>0.85780853074174734</v>
      </c>
      <c r="AF16" s="7">
        <f t="shared" si="2"/>
        <v>1.4523076380618891</v>
      </c>
      <c r="AG16" s="7">
        <f t="shared" si="2"/>
        <v>1.2656451160872273</v>
      </c>
      <c r="AH16" s="7">
        <f t="shared" si="2"/>
        <v>1.4425871382286621</v>
      </c>
      <c r="AI16" s="7">
        <f t="shared" si="2"/>
        <v>1.0751651190962492</v>
      </c>
      <c r="AJ16" s="7">
        <f t="shared" si="2"/>
        <v>1.5722201290780966</v>
      </c>
      <c r="AK16" s="7">
        <f t="shared" si="2"/>
        <v>1.1209293663753515</v>
      </c>
      <c r="AL16" s="7">
        <f t="shared" ref="AL16" si="3">AL13*0.5*16/19+AL14*0.5*16/35.45+AL15*16/32.07</f>
        <v>0.78295803205451864</v>
      </c>
      <c r="AM16" s="7">
        <f t="shared" ref="AM16" si="4">AM13*0.5*16/19+AM14*0.5*16/35.45+AM15*16/32.07</f>
        <v>1.0480238556017401</v>
      </c>
      <c r="AN16" s="7">
        <f t="shared" ref="AN16" si="5">AN13*0.5*16/19+AN14*0.5*16/35.45+AN15*16/32.07</f>
        <v>1.1134295735608153</v>
      </c>
      <c r="AO16" s="7">
        <f t="shared" ref="AO16" si="6">AO13*0.5*16/19+AO14*0.5*16/35.45+AO15*16/32.07</f>
        <v>0.98795985329331515</v>
      </c>
      <c r="AP16" s="7">
        <f t="shared" ref="AP16" si="7">AP13*0.5*16/19+AP14*0.5*16/35.45+AP15*16/32.07</f>
        <v>0.89882547255599421</v>
      </c>
      <c r="AQ16" s="7">
        <f t="shared" ref="AQ16" si="8">AQ13*0.5*16/19+AQ14*0.5*16/35.45+AQ15*16/32.07</f>
        <v>0.8337512109166374</v>
      </c>
      <c r="AR16" s="7">
        <f t="shared" ref="AR16" si="9">AR13*0.5*16/19+AR14*0.5*16/35.45+AR15*16/32.07</f>
        <v>0.91563741447115665</v>
      </c>
      <c r="AS16" s="7">
        <f t="shared" ref="AS16" si="10">AS13*0.5*16/19+AS14*0.5*16/35.45+AS15*16/32.07</f>
        <v>0.83890381996964147</v>
      </c>
      <c r="AT16" s="7">
        <f t="shared" ref="AT16" si="11">AT13*0.5*16/19+AT14*0.5*16/35.45+AT15*16/32.07</f>
        <v>1.2357745519178032</v>
      </c>
      <c r="AU16" s="7">
        <f t="shared" ref="AU16" si="12">AU13*0.5*16/19+AU14*0.5*16/35.45+AU15*16/32.07</f>
        <v>0.9080373963109647</v>
      </c>
      <c r="AV16" s="7">
        <f t="shared" ref="AV16" si="13">AV13*0.5*16/19+AV14*0.5*16/35.45+AV15*16/32.07</f>
        <v>1.3760045750184606</v>
      </c>
      <c r="AW16" s="7">
        <f t="shared" ref="AW16" si="14">AW13*0.5*16/19+AW14*0.5*16/35.45+AW15*16/32.07</f>
        <v>1.160191828067596</v>
      </c>
      <c r="AX16" s="7">
        <f t="shared" ref="AX16" si="15">AX13*0.5*16/19+AX14*0.5*16/35.45+AX15*16/32.07</f>
        <v>1.387817780368612</v>
      </c>
      <c r="AY16" s="7">
        <f t="shared" ref="AY16" si="16">AY13*0.5*16/19+AY14*0.5*16/35.45+AY15*16/32.07</f>
        <v>1.4194967052110894</v>
      </c>
      <c r="AZ16" s="7">
        <f t="shared" ref="AZ16" si="17">AZ13*0.5*16/19+AZ14*0.5*16/35.45+AZ15*16/32.07</f>
        <v>1.3635978184295479</v>
      </c>
      <c r="BA16" s="7">
        <f t="shared" ref="BA16" si="18">BA13*0.5*16/19+BA14*0.5*16/35.45+BA15*16/32.07</f>
        <v>1.4184198605004674</v>
      </c>
      <c r="BB16" s="7">
        <f t="shared" ref="BB16" si="19">BB13*0.5*16/19+BB14*0.5*16/35.45+BB15*16/32.07</f>
        <v>1.4506513221390045</v>
      </c>
      <c r="BC16" s="7">
        <f t="shared" ref="BC16" si="20">BC13*0.5*16/19+BC14*0.5*16/35.45+BC15*16/32.07</f>
        <v>1.1295414284010659</v>
      </c>
      <c r="BD16" s="7">
        <f t="shared" ref="BD16" si="21">BD13*0.5*16/19+BD14*0.5*16/35.45+BD15*16/32.07</f>
        <v>1.2878558456065514</v>
      </c>
      <c r="BE16" s="7">
        <f t="shared" ref="BE16" si="22">BE13*0.5*16/19+BE14*0.5*16/35.45+BE15*16/32.07</f>
        <v>1.3258561670719844</v>
      </c>
      <c r="BF16" s="7">
        <f t="shared" ref="BF16" si="23">BF13*0.5*16/19+BF14*0.5*16/35.45+BF15*16/32.07</f>
        <v>1.2103934824232419</v>
      </c>
      <c r="BG16" s="7">
        <f t="shared" ref="BG16" si="24">BG13*0.5*16/19+BG14*0.5*16/35.45+BG15*16/32.07</f>
        <v>1.3591378271501116</v>
      </c>
      <c r="BH16" s="7">
        <f t="shared" ref="BH16" si="25">BH13*0.5*16/19+BH14*0.5*16/35.45+BH15*16/32.07</f>
        <v>1.386319234421644</v>
      </c>
      <c r="BI16" s="7">
        <f t="shared" ref="BI16" si="26">BI13*0.5*16/19+BI14*0.5*16/35.45+BI15*16/32.07</f>
        <v>1.1447180876557819</v>
      </c>
      <c r="BJ16" s="7">
        <f t="shared" ref="BJ16" si="27">BJ13*0.5*16/19+BJ14*0.5*16/35.45+BJ15*16/32.07</f>
        <v>1.01142868129352</v>
      </c>
      <c r="BK16" s="7">
        <f t="shared" ref="BK16" si="28">BK13*0.5*16/19+BK14*0.5*16/35.45+BK15*16/32.07</f>
        <v>1.1288555105033595</v>
      </c>
      <c r="BL16" s="7">
        <f t="shared" ref="BL16" si="29">BL13*0.5*16/19+BL14*0.5*16/35.45+BL15*16/32.07</f>
        <v>1.1082055994412949</v>
      </c>
      <c r="BM16" s="7">
        <f t="shared" ref="BM16" si="30">BM13*0.5*16/19+BM14*0.5*16/35.45+BM15*16/32.07</f>
        <v>1.102828707161688</v>
      </c>
      <c r="BN16" s="7">
        <f t="shared" ref="BN16" si="31">BN13*0.5*16/19+BN14*0.5*16/35.45+BN15*16/32.07</f>
        <v>1.0727267333459438</v>
      </c>
      <c r="BO16" s="7">
        <f t="shared" ref="BO16" si="32">BO13*0.5*16/19+BO14*0.5*16/35.45+BO15*16/32.07</f>
        <v>1.0744302099926539</v>
      </c>
      <c r="BP16" s="7">
        <f t="shared" ref="BP16" si="33">BP13*0.5*16/19+BP14*0.5*16/35.45+BP15*16/32.07</f>
        <v>1.0712409987708678</v>
      </c>
      <c r="BQ16" s="7">
        <f t="shared" ref="BQ16" si="34">BQ13*0.5*16/19+BQ14*0.5*16/35.45+BQ15*16/32.07</f>
        <v>1.0278607378813747</v>
      </c>
      <c r="BR16" s="7">
        <f t="shared" ref="BR16" si="35">BR13*0.5*16/19+BR14*0.5*16/35.45+BR15*16/32.07</f>
        <v>0.98098748473713648</v>
      </c>
      <c r="BS16" s="7">
        <f t="shared" ref="BS16" si="36">BS13*0.5*16/19+BS14*0.5*16/35.45+BS15*16/32.07</f>
        <v>1.3649277347023305</v>
      </c>
      <c r="BT16" s="7">
        <f t="shared" ref="BT16" si="37">BT13*0.5*16/19+BT14*0.5*16/35.45+BT15*16/32.07</f>
        <v>1.3662954134195751</v>
      </c>
      <c r="BU16" s="7">
        <f t="shared" ref="BU16" si="38">BU13*0.5*16/19+BU14*0.5*16/35.45+BU15*16/32.07</f>
        <v>1.4000404319221944</v>
      </c>
      <c r="BV16" s="7">
        <f t="shared" ref="BV16" si="39">BV13*0.5*16/19+BV14*0.5*16/35.45+BV15*16/32.07</f>
        <v>1.36867124986222</v>
      </c>
      <c r="BW16" s="7">
        <f t="shared" ref="BW16" si="40">BW13*0.5*16/19+BW14*0.5*16/35.45+BW15*16/32.07</f>
        <v>1.3674927672641721</v>
      </c>
      <c r="BX16" s="7">
        <f t="shared" ref="BX16" si="41">BX13*0.5*16/19+BX14*0.5*16/35.45+BX15*16/32.07</f>
        <v>1.3902950443564168</v>
      </c>
      <c r="BY16" s="7">
        <f t="shared" ref="BY16" si="42">BY13*0.5*16/19+BY14*0.5*16/35.45+BY15*16/32.07</f>
        <v>1.3671075629327643</v>
      </c>
      <c r="BZ16" s="7">
        <f t="shared" ref="BZ16" si="43">BZ13*0.5*16/19+BZ14*0.5*16/35.45+BZ15*16/32.07</f>
        <v>0.77452426892039938</v>
      </c>
      <c r="CA16" s="7">
        <f t="shared" ref="CA16" si="44">CA13*0.5*16/19+CA14*0.5*16/35.45+CA15*16/32.07</f>
        <v>0.86081792380149291</v>
      </c>
      <c r="CB16" s="7">
        <f t="shared" ref="CB16" si="45">CB13*0.5*16/19+CB14*0.5*16/35.45+CB15*16/32.07</f>
        <v>0.74191414996474625</v>
      </c>
      <c r="CC16" s="7">
        <f t="shared" ref="CC16" si="46">CC13*0.5*16/19+CC14*0.5*16/35.45+CC15*16/32.07</f>
        <v>1.0896211537568128</v>
      </c>
      <c r="CD16" s="7">
        <f t="shared" ref="CD16" si="47">CD13*0.5*16/19+CD14*0.5*16/35.45+CD15*16/32.07</f>
        <v>1.2067736936104745</v>
      </c>
      <c r="CE16" s="7">
        <f t="shared" ref="CE16" si="48">CE13*0.5*16/19+CE14*0.5*16/35.45+CE15*16/32.07</f>
        <v>1.4002289794366236</v>
      </c>
      <c r="CF16" s="7">
        <f t="shared" ref="CF16" si="49">CF13*0.5*16/19+CF14*0.5*16/35.45+CF15*16/32.07</f>
        <v>1.3493057058853475</v>
      </c>
      <c r="CG16" s="7">
        <f t="shared" ref="CG16" si="50">CG13*0.5*16/19+CG14*0.5*16/35.45+CG15*16/32.07</f>
        <v>1.2965808118104514</v>
      </c>
      <c r="CH16" s="7">
        <f t="shared" ref="CH16" si="51">CH13*0.5*16/19+CH14*0.5*16/35.45+CH15*16/32.07</f>
        <v>1.4355972620905708</v>
      </c>
      <c r="CI16" s="7">
        <f t="shared" ref="CI16" si="52">CI13*0.5*16/19+CI14*0.5*16/35.45+CI15*16/32.07</f>
        <v>1.4150590127336151</v>
      </c>
      <c r="CJ16" s="7">
        <f t="shared" ref="CJ16" si="53">CJ13*0.5*16/19+CJ14*0.5*16/35.45+CJ15*16/32.07</f>
        <v>1.4307961452740061</v>
      </c>
      <c r="CK16" s="7">
        <f t="shared" ref="CK16" si="54">CK13*0.5*16/19+CK14*0.5*16/35.45+CK15*16/32.07</f>
        <v>1.3841285695593892</v>
      </c>
      <c r="CL16" s="7">
        <f t="shared" ref="CL16" si="55">CL13*0.5*16/19+CL14*0.5*16/35.45+CL15*16/32.07</f>
        <v>1.4547271642842912</v>
      </c>
      <c r="CM16" s="7">
        <f t="shared" ref="CM16" si="56">CM13*0.5*16/19+CM14*0.5*16/35.45+CM15*16/32.07</f>
        <v>1.3620079926909028</v>
      </c>
      <c r="CN16" s="7">
        <f t="shared" ref="CN16" si="57">CN13*0.5*16/19+CN14*0.5*16/35.45+CN15*16/32.07</f>
        <v>1.4208628877243361</v>
      </c>
      <c r="CO16" s="7">
        <f t="shared" ref="CO16" si="58">CO13*0.5*16/19+CO14*0.5*16/35.45+CO15*16/32.07</f>
        <v>1.4000820085631958</v>
      </c>
      <c r="CP16" s="7">
        <f t="shared" ref="CP16" si="59">CP13*0.5*16/19+CP14*0.5*16/35.45+CP15*16/32.07</f>
        <v>1.4145456251131012</v>
      </c>
      <c r="CR16" s="7">
        <f>CR13*0.5*16/19+CR14*0.5*16/35.45+CR15*16/32.07</f>
        <v>1.1839546268536729</v>
      </c>
      <c r="CS16" s="7"/>
    </row>
    <row r="17" spans="1:97" x14ac:dyDescent="0.2">
      <c r="A17" s="3" t="s">
        <v>5</v>
      </c>
      <c r="B17" s="7">
        <f>SUM(B6:B15)-B16</f>
        <v>99.525977203989996</v>
      </c>
      <c r="C17" s="7">
        <f t="shared" ref="C17:BN17" si="60">SUM(C6:C15)-C16</f>
        <v>99.022103196337468</v>
      </c>
      <c r="D17" s="7">
        <f t="shared" si="60"/>
        <v>98.126186675108542</v>
      </c>
      <c r="E17" s="7">
        <f t="shared" si="60"/>
        <v>97.609895071491025</v>
      </c>
      <c r="F17" s="7">
        <f t="shared" si="60"/>
        <v>98.3160115359494</v>
      </c>
      <c r="G17" s="7">
        <f t="shared" si="60"/>
        <v>97.875013078926003</v>
      </c>
      <c r="H17" s="7">
        <f t="shared" si="60"/>
        <v>98.059061053474508</v>
      </c>
      <c r="I17" s="7">
        <f t="shared" si="60"/>
        <v>99.042508114295032</v>
      </c>
      <c r="J17" s="7">
        <f t="shared" si="60"/>
        <v>97.522573485942004</v>
      </c>
      <c r="K17" s="7">
        <f t="shared" si="60"/>
        <v>98.599521474227444</v>
      </c>
      <c r="L17" s="7">
        <f t="shared" si="60"/>
        <v>98.741382246068824</v>
      </c>
      <c r="M17" s="7">
        <f t="shared" si="60"/>
        <v>97.665422787649334</v>
      </c>
      <c r="N17" s="7">
        <f t="shared" si="60"/>
        <v>97.777548946041833</v>
      </c>
      <c r="O17" s="7">
        <f t="shared" si="60"/>
        <v>97.614443623382115</v>
      </c>
      <c r="P17" s="7">
        <f t="shared" si="60"/>
        <v>98.036456305144327</v>
      </c>
      <c r="Q17" s="7">
        <f t="shared" si="60"/>
        <v>97.587291461751462</v>
      </c>
      <c r="R17" s="7">
        <f t="shared" si="60"/>
        <v>97.828881779765922</v>
      </c>
      <c r="S17" s="7">
        <f t="shared" si="60"/>
        <v>99.001170648628019</v>
      </c>
      <c r="T17" s="7">
        <f t="shared" si="60"/>
        <v>99.251586169808718</v>
      </c>
      <c r="U17" s="7">
        <f t="shared" si="60"/>
        <v>97.93797928116625</v>
      </c>
      <c r="V17" s="7">
        <f t="shared" si="60"/>
        <v>98.849022123244794</v>
      </c>
      <c r="W17" s="7">
        <f t="shared" si="60"/>
        <v>98.29677510002405</v>
      </c>
      <c r="X17" s="7">
        <f t="shared" si="60"/>
        <v>99.931736877261187</v>
      </c>
      <c r="Y17" s="7">
        <f t="shared" si="60"/>
        <v>98.605265522391008</v>
      </c>
      <c r="Z17" s="7">
        <f t="shared" si="60"/>
        <v>99.574554903211435</v>
      </c>
      <c r="AA17" s="7">
        <f t="shared" si="60"/>
        <v>97.905366638993414</v>
      </c>
      <c r="AB17" s="7">
        <f t="shared" si="60"/>
        <v>97.979660531677709</v>
      </c>
      <c r="AC17" s="7">
        <f t="shared" si="60"/>
        <v>100.46965051600931</v>
      </c>
      <c r="AD17" s="7">
        <f t="shared" si="60"/>
        <v>100.74081326192228</v>
      </c>
      <c r="AE17" s="7">
        <f t="shared" si="60"/>
        <v>98.292809303653144</v>
      </c>
      <c r="AF17" s="7">
        <f t="shared" si="60"/>
        <v>98.531132227056148</v>
      </c>
      <c r="AG17" s="7">
        <f t="shared" si="60"/>
        <v>98.467163801110217</v>
      </c>
      <c r="AH17" s="7">
        <f t="shared" si="60"/>
        <v>99.865428598002126</v>
      </c>
      <c r="AI17" s="7">
        <f t="shared" si="60"/>
        <v>99.053057436167876</v>
      </c>
      <c r="AJ17" s="7">
        <f t="shared" si="60"/>
        <v>97.494588788119358</v>
      </c>
      <c r="AK17" s="7">
        <f t="shared" si="60"/>
        <v>98.32468584531442</v>
      </c>
      <c r="AL17" s="7">
        <f t="shared" si="60"/>
        <v>97.606256655094228</v>
      </c>
      <c r="AM17" s="7">
        <f t="shared" si="60"/>
        <v>98.353785061595701</v>
      </c>
      <c r="AN17" s="7">
        <f t="shared" si="60"/>
        <v>98.513591408080245</v>
      </c>
      <c r="AO17" s="7">
        <f t="shared" si="60"/>
        <v>97.775456407478501</v>
      </c>
      <c r="AP17" s="7">
        <f t="shared" si="60"/>
        <v>97.66879498454405</v>
      </c>
      <c r="AQ17" s="7">
        <f t="shared" si="60"/>
        <v>97.117267148019295</v>
      </c>
      <c r="AR17" s="7">
        <f t="shared" si="60"/>
        <v>97.314990910744271</v>
      </c>
      <c r="AS17" s="7">
        <f t="shared" si="60"/>
        <v>97.330905097227813</v>
      </c>
      <c r="AT17" s="7">
        <f t="shared" si="60"/>
        <v>98.565455871461751</v>
      </c>
      <c r="AU17" s="7">
        <f t="shared" si="60"/>
        <v>98.136190404363461</v>
      </c>
      <c r="AV17" s="7">
        <f t="shared" si="60"/>
        <v>98.431416931163639</v>
      </c>
      <c r="AW17" s="7">
        <f t="shared" si="60"/>
        <v>98.667821285458075</v>
      </c>
      <c r="AX17" s="7">
        <f t="shared" si="60"/>
        <v>98.822404774895546</v>
      </c>
      <c r="AY17" s="7">
        <f t="shared" si="60"/>
        <v>99.351516408314552</v>
      </c>
      <c r="AZ17" s="7">
        <f t="shared" si="60"/>
        <v>98.602635227655114</v>
      </c>
      <c r="BA17" s="7">
        <f t="shared" si="60"/>
        <v>100.47520059659956</v>
      </c>
      <c r="BB17" s="7">
        <f t="shared" si="60"/>
        <v>100.41476231592767</v>
      </c>
      <c r="BC17" s="7">
        <f t="shared" si="60"/>
        <v>98.953270111501496</v>
      </c>
      <c r="BD17" s="7">
        <f t="shared" si="60"/>
        <v>99.366364086952444</v>
      </c>
      <c r="BE17" s="7">
        <f t="shared" si="60"/>
        <v>99.144355897371639</v>
      </c>
      <c r="BF17" s="7">
        <f t="shared" si="60"/>
        <v>98.670211238445987</v>
      </c>
      <c r="BG17" s="7">
        <f t="shared" si="60"/>
        <v>99.277870040965283</v>
      </c>
      <c r="BH17" s="7">
        <f t="shared" si="60"/>
        <v>99.513099649055306</v>
      </c>
      <c r="BI17" s="7">
        <f t="shared" si="60"/>
        <v>98.443090829541674</v>
      </c>
      <c r="BJ17" s="7">
        <f t="shared" si="60"/>
        <v>99.21879911938089</v>
      </c>
      <c r="BK17" s="7">
        <f t="shared" si="60"/>
        <v>98.612956029399228</v>
      </c>
      <c r="BL17" s="7">
        <f t="shared" si="60"/>
        <v>98.620215906740796</v>
      </c>
      <c r="BM17" s="7">
        <f t="shared" si="60"/>
        <v>99.131579685494742</v>
      </c>
      <c r="BN17" s="7">
        <f t="shared" si="60"/>
        <v>98.875880610228407</v>
      </c>
      <c r="BO17" s="7">
        <f t="shared" ref="BO17:CP17" si="61">SUM(BO6:BO15)-BO16</f>
        <v>99.242378707204779</v>
      </c>
      <c r="BP17" s="7">
        <f t="shared" si="61"/>
        <v>99.460374212918907</v>
      </c>
      <c r="BQ17" s="7">
        <f t="shared" si="61"/>
        <v>99.129139262118628</v>
      </c>
      <c r="BR17" s="7">
        <f t="shared" si="61"/>
        <v>97.869431398739792</v>
      </c>
      <c r="BS17" s="7">
        <f t="shared" si="61"/>
        <v>99.541480657954097</v>
      </c>
      <c r="BT17" s="7">
        <f t="shared" si="61"/>
        <v>99.318112979236844</v>
      </c>
      <c r="BU17" s="7">
        <f t="shared" si="61"/>
        <v>99.431197859572748</v>
      </c>
      <c r="BV17" s="7">
        <f t="shared" si="61"/>
        <v>99.853747633614759</v>
      </c>
      <c r="BW17" s="7">
        <f t="shared" si="61"/>
        <v>99.834910379981977</v>
      </c>
      <c r="BX17" s="7">
        <f t="shared" si="61"/>
        <v>99.928930133612866</v>
      </c>
      <c r="BY17" s="7">
        <f t="shared" si="61"/>
        <v>100.08309925610058</v>
      </c>
      <c r="BZ17" s="7">
        <f t="shared" si="61"/>
        <v>97.038687795523231</v>
      </c>
      <c r="CA17" s="7">
        <f t="shared" si="61"/>
        <v>97.40700148421648</v>
      </c>
      <c r="CB17" s="7">
        <f t="shared" si="61"/>
        <v>97.404494242691683</v>
      </c>
      <c r="CC17" s="7">
        <f t="shared" si="61"/>
        <v>100.24539720517913</v>
      </c>
      <c r="CD17" s="7">
        <f t="shared" si="61"/>
        <v>99.983438370833127</v>
      </c>
      <c r="CE17" s="7">
        <f t="shared" si="61"/>
        <v>101.11058256046597</v>
      </c>
      <c r="CF17" s="7">
        <f t="shared" si="61"/>
        <v>101.10731737391983</v>
      </c>
      <c r="CG17" s="7">
        <f t="shared" si="61"/>
        <v>100.47243230171519</v>
      </c>
      <c r="CH17" s="7">
        <f t="shared" si="61"/>
        <v>100.08802057230433</v>
      </c>
      <c r="CI17" s="7">
        <f t="shared" si="61"/>
        <v>100.06235462533307</v>
      </c>
      <c r="CJ17" s="7">
        <f t="shared" si="61"/>
        <v>99.967421164579861</v>
      </c>
      <c r="CK17" s="7">
        <f t="shared" si="61"/>
        <v>99.932285068507284</v>
      </c>
      <c r="CL17" s="7">
        <f t="shared" si="61"/>
        <v>100.08869434189778</v>
      </c>
      <c r="CM17" s="7">
        <f t="shared" si="61"/>
        <v>99.772999875424503</v>
      </c>
      <c r="CN17" s="7">
        <f t="shared" si="61"/>
        <v>100.11655075034234</v>
      </c>
      <c r="CO17" s="7">
        <f t="shared" si="61"/>
        <v>99.360329006798366</v>
      </c>
      <c r="CP17" s="7">
        <f t="shared" si="61"/>
        <v>100.00746748841254</v>
      </c>
      <c r="CR17" s="7">
        <f>SUM(CR6:CR15)-CR16</f>
        <v>98.885560720604417</v>
      </c>
      <c r="CS17" s="7"/>
    </row>
    <row r="18" spans="1:97" x14ac:dyDescent="0.2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R18" s="6"/>
      <c r="CS18" s="6"/>
    </row>
    <row r="19" spans="1:97" x14ac:dyDescent="0.2">
      <c r="A19" s="3" t="s">
        <v>18</v>
      </c>
      <c r="B19" s="24" t="s">
        <v>28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R19" s="6"/>
      <c r="CS19" s="6"/>
    </row>
    <row r="20" spans="1:97" x14ac:dyDescent="0.2">
      <c r="A20" s="3" t="s">
        <v>7</v>
      </c>
      <c r="B20" s="7">
        <v>2.9835681858517731</v>
      </c>
      <c r="C20" s="7">
        <v>2.9685338981470215</v>
      </c>
      <c r="D20" s="7">
        <v>3.0156155423660023</v>
      </c>
      <c r="E20" s="7">
        <v>3.0357751828607622</v>
      </c>
      <c r="F20" s="7">
        <v>3.0380595996632622</v>
      </c>
      <c r="G20" s="7">
        <v>3.0308324199321639</v>
      </c>
      <c r="H20" s="7">
        <v>3.0338024059108806</v>
      </c>
      <c r="I20" s="7">
        <v>3.0319789401841954</v>
      </c>
      <c r="J20" s="7">
        <v>3.0368676641035011</v>
      </c>
      <c r="K20" s="7">
        <v>3.032737707465655</v>
      </c>
      <c r="L20" s="7">
        <v>3.0189652320744593</v>
      </c>
      <c r="M20" s="7">
        <v>3.0381799251206569</v>
      </c>
      <c r="N20" s="7">
        <v>3.0015805646404994</v>
      </c>
      <c r="O20" s="7">
        <v>3.0134871744965417</v>
      </c>
      <c r="P20" s="7">
        <v>3.0375643380520838</v>
      </c>
      <c r="Q20" s="7">
        <v>2.9833454238589585</v>
      </c>
      <c r="R20" s="7">
        <v>2.9667032045236255</v>
      </c>
      <c r="S20" s="7">
        <v>3.0086469232489255</v>
      </c>
      <c r="T20" s="7">
        <v>3.0149830703802563</v>
      </c>
      <c r="U20" s="7">
        <v>2.9992167300053061</v>
      </c>
      <c r="V20" s="7">
        <v>3.0210855177525171</v>
      </c>
      <c r="W20" s="7">
        <v>3.0248726535645991</v>
      </c>
      <c r="X20" s="7">
        <v>2.9964270730000457</v>
      </c>
      <c r="Y20" s="7">
        <v>2.9948242772291302</v>
      </c>
      <c r="Z20" s="7">
        <v>3.0161530648411365</v>
      </c>
      <c r="AA20" s="7">
        <v>3.0064692274399185</v>
      </c>
      <c r="AB20" s="7">
        <v>3.0039879572524506</v>
      </c>
      <c r="AC20" s="7">
        <v>3.0022743720675091</v>
      </c>
      <c r="AD20" s="7">
        <v>3.0030380502674987</v>
      </c>
      <c r="AE20" s="7">
        <v>3.0101550601765421</v>
      </c>
      <c r="AF20" s="7">
        <v>2.9965644846752388</v>
      </c>
      <c r="AG20" s="7">
        <v>3.0142775480247339</v>
      </c>
      <c r="AH20" s="7">
        <v>3.0320320044532072</v>
      </c>
      <c r="AI20" s="7">
        <v>3.0203909674098557</v>
      </c>
      <c r="AJ20" s="7">
        <v>3.0385484432393191</v>
      </c>
      <c r="AK20" s="7">
        <v>3.0367081525055299</v>
      </c>
      <c r="AL20" s="7">
        <v>3.0255791747814484</v>
      </c>
      <c r="AM20" s="7">
        <v>3.041847658807336</v>
      </c>
      <c r="AN20" s="7">
        <v>3.0327778971130042</v>
      </c>
      <c r="AO20" s="7">
        <v>3.0327581817635503</v>
      </c>
      <c r="AP20" s="7">
        <v>3.0161714135216275</v>
      </c>
      <c r="AQ20" s="7">
        <v>3.0114625014404046</v>
      </c>
      <c r="AR20" s="7">
        <v>3.0146780746013486</v>
      </c>
      <c r="AS20" s="7">
        <v>3.0196771611252977</v>
      </c>
      <c r="AT20" s="7">
        <v>3.0010485005687921</v>
      </c>
      <c r="AU20" s="7">
        <v>3.0063649768621605</v>
      </c>
      <c r="AV20" s="7">
        <v>3.0064875273379319</v>
      </c>
      <c r="AW20" s="7">
        <v>3.0222605874592512</v>
      </c>
      <c r="AX20" s="7">
        <v>3.0202284276468276</v>
      </c>
      <c r="AY20" s="7">
        <v>3.027479687993035</v>
      </c>
      <c r="AZ20" s="7">
        <v>2.9973797807726963</v>
      </c>
      <c r="BA20" s="7">
        <v>3.0180120094732303</v>
      </c>
      <c r="BB20" s="7">
        <v>3.0152438320716843</v>
      </c>
      <c r="BC20" s="7">
        <v>3.0192716825304746</v>
      </c>
      <c r="BD20" s="7">
        <v>3.0229321430285161</v>
      </c>
      <c r="BE20" s="7">
        <v>3.0200841229057334</v>
      </c>
      <c r="BF20" s="7">
        <v>3.0287362353550407</v>
      </c>
      <c r="BG20" s="7">
        <v>3.0217328282467761</v>
      </c>
      <c r="BH20" s="7">
        <v>3.0199917665000529</v>
      </c>
      <c r="BI20" s="7">
        <v>3.0102909112698231</v>
      </c>
      <c r="BJ20" s="7">
        <v>3.009943048930888</v>
      </c>
      <c r="BK20" s="7">
        <v>3.0233308657346658</v>
      </c>
      <c r="BL20" s="7">
        <v>3.0348716411827561</v>
      </c>
      <c r="BM20" s="7">
        <v>3.0275436766491075</v>
      </c>
      <c r="BN20" s="7">
        <v>3.0155121778472087</v>
      </c>
      <c r="BO20" s="7">
        <v>3.0279905110968013</v>
      </c>
      <c r="BP20" s="7">
        <v>3.018010964890895</v>
      </c>
      <c r="BQ20" s="7">
        <v>3.0145138308396202</v>
      </c>
      <c r="BR20" s="7">
        <v>3.0211589505451033</v>
      </c>
      <c r="BS20" s="7">
        <v>3.0234642172878066</v>
      </c>
      <c r="BT20" s="7">
        <v>3.025702967376779</v>
      </c>
      <c r="BU20" s="7">
        <v>3.0165160554902739</v>
      </c>
      <c r="BV20" s="7">
        <v>3.0218527895060916</v>
      </c>
      <c r="BW20" s="7">
        <v>3.026254226431957</v>
      </c>
      <c r="BX20" s="7">
        <v>3.01393291101276</v>
      </c>
      <c r="BY20" s="7">
        <v>3.024748653158214</v>
      </c>
      <c r="BZ20" s="7">
        <v>3.014567549076077</v>
      </c>
      <c r="CA20" s="7">
        <v>3.017138064465378</v>
      </c>
      <c r="CB20" s="7">
        <v>3.0216104199679474</v>
      </c>
      <c r="CC20" s="7">
        <v>3.0280299198630765</v>
      </c>
      <c r="CD20" s="7">
        <v>3.0158792120957059</v>
      </c>
      <c r="CE20" s="7">
        <v>3.0262182810697129</v>
      </c>
      <c r="CF20" s="7">
        <v>3.0160035913702399</v>
      </c>
      <c r="CG20" s="7">
        <v>2.9491480604051219</v>
      </c>
      <c r="CH20" s="7">
        <v>3.0262378745972929</v>
      </c>
      <c r="CI20" s="7">
        <v>3.0268658075869741</v>
      </c>
      <c r="CJ20" s="7">
        <v>3.037600284485086</v>
      </c>
      <c r="CK20" s="7">
        <v>3.0258864756104469</v>
      </c>
      <c r="CL20" s="7">
        <v>3.0227530316286262</v>
      </c>
      <c r="CM20" s="7">
        <v>3.0281052682902105</v>
      </c>
      <c r="CN20" s="7">
        <v>3.0360290780518326</v>
      </c>
      <c r="CO20" s="7">
        <v>3.0232538299641689</v>
      </c>
      <c r="CP20" s="7">
        <v>3.0118741220724865</v>
      </c>
      <c r="CR20" s="7">
        <f t="shared" ref="CR20" si="62">AVERAGE(B20:CP20)</f>
        <v>3.0175623486940126</v>
      </c>
      <c r="CS20" s="7">
        <f t="shared" ref="CS20" si="63">STDEV(B20:CP20)</f>
        <v>1.6012027935685926E-2</v>
      </c>
    </row>
    <row r="21" spans="1:97" x14ac:dyDescent="0.2">
      <c r="A21" s="3" t="s">
        <v>8</v>
      </c>
      <c r="B21" s="7">
        <v>3.2768698985999496E-2</v>
      </c>
      <c r="C21" s="7">
        <v>4.4523344217935364E-2</v>
      </c>
      <c r="D21" s="7">
        <v>2.3535752900075563E-2</v>
      </c>
      <c r="E21" s="7">
        <v>1.0060151296046404E-2</v>
      </c>
      <c r="F21" s="7">
        <v>8.2130367488359498E-3</v>
      </c>
      <c r="G21" s="7">
        <v>3.504172892217528E-3</v>
      </c>
      <c r="H21" s="7">
        <v>6.3902785202010438E-3</v>
      </c>
      <c r="I21" s="7">
        <v>6.8230039956886949E-3</v>
      </c>
      <c r="J21" s="7">
        <v>6.7457578502627654E-3</v>
      </c>
      <c r="K21" s="7">
        <v>6.3100314866339491E-3</v>
      </c>
      <c r="L21" s="7">
        <v>2.1372047419115983E-2</v>
      </c>
      <c r="M21" s="7">
        <v>6.944722444571878E-3</v>
      </c>
      <c r="N21" s="7">
        <v>2.0188817719314463E-2</v>
      </c>
      <c r="O21" s="7">
        <v>7.3603407297985523E-3</v>
      </c>
      <c r="P21" s="7">
        <v>7.5422736435017141E-3</v>
      </c>
      <c r="Q21" s="7">
        <v>3.7705608961130961E-2</v>
      </c>
      <c r="R21" s="7">
        <v>4.0694828336327857E-2</v>
      </c>
      <c r="S21" s="7">
        <v>7.1880894131449843E-3</v>
      </c>
      <c r="T21" s="7">
        <v>7.2493508822300866E-3</v>
      </c>
      <c r="U21" s="7">
        <v>9.2818721475785761E-3</v>
      </c>
      <c r="V21" s="7">
        <v>4.8659244842130141E-3</v>
      </c>
      <c r="W21" s="7">
        <v>4.2059418736316925E-3</v>
      </c>
      <c r="X21" s="7">
        <v>2.9919622479541327E-2</v>
      </c>
      <c r="Y21" s="7">
        <v>2.5705086589106863E-2</v>
      </c>
      <c r="Z21" s="7">
        <v>4.1509145601002374E-3</v>
      </c>
      <c r="AA21" s="7">
        <v>1.153955944052582E-2</v>
      </c>
      <c r="AB21" s="7">
        <v>1.8402927566785483E-2</v>
      </c>
      <c r="AC21" s="7">
        <v>2.7562825727401865E-3</v>
      </c>
      <c r="AD21" s="7">
        <v>1.6286510282277006E-3</v>
      </c>
      <c r="AE21" s="7">
        <v>2.5880153558193866E-2</v>
      </c>
      <c r="AF21" s="7">
        <v>3.4560594358541197E-2</v>
      </c>
      <c r="AG21" s="7">
        <v>8.7061893519113937E-3</v>
      </c>
      <c r="AH21" s="7">
        <v>2.5839549238299096E-3</v>
      </c>
      <c r="AI21" s="7">
        <v>2.065472549996477E-2</v>
      </c>
      <c r="AJ21" s="7">
        <v>2.8376285158516331E-3</v>
      </c>
      <c r="AK21" s="7">
        <v>0</v>
      </c>
      <c r="AL21" s="7">
        <v>4.217868969627777E-3</v>
      </c>
      <c r="AM21" s="7">
        <v>6.4573475643879726E-3</v>
      </c>
      <c r="AN21" s="7">
        <v>2.9323059337667454E-3</v>
      </c>
      <c r="AO21" s="7">
        <v>4.1485892322582485E-3</v>
      </c>
      <c r="AP21" s="7">
        <v>3.5600434703765997E-2</v>
      </c>
      <c r="AQ21" s="7">
        <v>3.1348212362526696E-2</v>
      </c>
      <c r="AR21" s="7">
        <v>1.3373011655868097E-2</v>
      </c>
      <c r="AS21" s="7">
        <v>7.448637932172244E-3</v>
      </c>
      <c r="AT21" s="7">
        <v>2.775110814865249E-2</v>
      </c>
      <c r="AU21" s="7">
        <v>1.8168107761109137E-2</v>
      </c>
      <c r="AV21" s="7">
        <v>1.5999927925221903E-2</v>
      </c>
      <c r="AW21" s="7">
        <v>4.40217865372245E-3</v>
      </c>
      <c r="AX21" s="7">
        <v>5.4816519509349512E-3</v>
      </c>
      <c r="AY21" s="7">
        <v>2.4233415318890596E-3</v>
      </c>
      <c r="AZ21" s="7">
        <v>3.5481982580944808E-2</v>
      </c>
      <c r="BA21" s="7">
        <v>4.0253141670671599E-3</v>
      </c>
      <c r="BB21" s="7">
        <v>3.7742634568932185E-3</v>
      </c>
      <c r="BC21" s="7">
        <v>4.5651002961688497E-3</v>
      </c>
      <c r="BD21" s="7">
        <v>6.9768837011669593E-3</v>
      </c>
      <c r="BE21" s="7">
        <v>3.4602437963055566E-3</v>
      </c>
      <c r="BF21" s="7">
        <v>1.3833323305716546E-3</v>
      </c>
      <c r="BG21" s="7">
        <v>1.3843830713997933E-3</v>
      </c>
      <c r="BH21" s="7">
        <v>5.0965345288284487E-3</v>
      </c>
      <c r="BI21" s="7">
        <v>4.5951420357126672E-3</v>
      </c>
      <c r="BJ21" s="7">
        <v>1.810993291580372E-2</v>
      </c>
      <c r="BK21" s="7">
        <v>3.2794715594544493E-3</v>
      </c>
      <c r="BL21" s="7">
        <v>4.9925195225241003E-3</v>
      </c>
      <c r="BM21" s="7">
        <v>1.7126717141756082E-3</v>
      </c>
      <c r="BN21" s="7">
        <v>2.9222966456517244E-3</v>
      </c>
      <c r="BO21" s="7">
        <v>1.624632534779132E-3</v>
      </c>
      <c r="BP21" s="7">
        <v>1.6231979577342156E-3</v>
      </c>
      <c r="BQ21" s="7">
        <v>4.9647528008078022E-3</v>
      </c>
      <c r="BR21" s="7">
        <v>1.9033959429912931E-3</v>
      </c>
      <c r="BS21" s="7">
        <v>4.6572429528546535E-3</v>
      </c>
      <c r="BT21" s="7">
        <v>3.0252024592334402E-3</v>
      </c>
      <c r="BU21" s="7">
        <v>7.6118498082069583E-3</v>
      </c>
      <c r="BV21" s="7">
        <v>1.9785214987816137E-3</v>
      </c>
      <c r="BW21" s="7">
        <v>4.1271444600017807E-3</v>
      </c>
      <c r="BX21" s="7">
        <v>5.6834384720674778E-3</v>
      </c>
      <c r="BY21" s="7">
        <v>4.9753887562417245E-3</v>
      </c>
      <c r="BZ21" s="7">
        <v>4.3272690112017764E-3</v>
      </c>
      <c r="CA21" s="7">
        <v>3.3731462874334148E-3</v>
      </c>
      <c r="CB21" s="7">
        <v>5.5987171764691323E-3</v>
      </c>
      <c r="CC21" s="7">
        <v>6.0112833914770427E-3</v>
      </c>
      <c r="CD21" s="7">
        <v>3.6748338668866681E-3</v>
      </c>
      <c r="CE21" s="7">
        <v>3.4838260672009438E-3</v>
      </c>
      <c r="CF21" s="7">
        <v>1.3745367185151337E-2</v>
      </c>
      <c r="CG21" s="7">
        <v>9.9376647945093793E-2</v>
      </c>
      <c r="CH21" s="7">
        <v>3.6971246619315282E-3</v>
      </c>
      <c r="CI21" s="7">
        <v>2.4061352176620093E-3</v>
      </c>
      <c r="CJ21" s="7">
        <v>4.5520206463684114E-3</v>
      </c>
      <c r="CK21" s="7">
        <v>5.9274862051334051E-3</v>
      </c>
      <c r="CL21" s="7">
        <v>5.6754943920989103E-3</v>
      </c>
      <c r="CM21" s="7">
        <v>2.3215425431538294E-3</v>
      </c>
      <c r="CN21" s="7">
        <v>3.3439448523310215E-3</v>
      </c>
      <c r="CO21" s="7">
        <v>2.9423674419808889E-3</v>
      </c>
      <c r="CP21" s="7">
        <v>1.6507968586823196E-2</v>
      </c>
      <c r="CR21" s="7">
        <f t="shared" ref="CR21:CR26" si="64">AVERAGE(B21:CP21)</f>
        <v>1.1004871797467165E-2</v>
      </c>
      <c r="CS21" s="7">
        <f t="shared" ref="CS21:CS26" si="65">STDEV(B21:CP21)</f>
        <v>1.4003940260371925E-2</v>
      </c>
    </row>
    <row r="22" spans="1:97" x14ac:dyDescent="0.2">
      <c r="A22" s="3" t="s">
        <v>11</v>
      </c>
      <c r="B22" s="7">
        <v>6.8265409442016423E-2</v>
      </c>
      <c r="C22" s="7">
        <v>8.8141850640102978E-2</v>
      </c>
      <c r="D22" s="7">
        <v>3.3556465627482421E-2</v>
      </c>
      <c r="E22" s="7">
        <v>2.8459790886399529E-2</v>
      </c>
      <c r="F22" s="7">
        <v>2.3675347065986608E-2</v>
      </c>
      <c r="G22" s="7">
        <v>2.1686660310240767E-2</v>
      </c>
      <c r="H22" s="7">
        <v>2.2768412328334701E-2</v>
      </c>
      <c r="I22" s="7">
        <v>3.2215051100660912E-2</v>
      </c>
      <c r="J22" s="7">
        <v>2.4618111321148734E-2</v>
      </c>
      <c r="K22" s="7">
        <v>2.3711440650983608E-2</v>
      </c>
      <c r="L22" s="7">
        <v>5.7457286212856611E-2</v>
      </c>
      <c r="M22" s="7">
        <v>2.6028667220811482E-2</v>
      </c>
      <c r="N22" s="7">
        <v>6.1497157509466396E-2</v>
      </c>
      <c r="O22" s="7">
        <v>2.2087891720225385E-2</v>
      </c>
      <c r="P22" s="7">
        <v>1.7274762573600676E-2</v>
      </c>
      <c r="Q22" s="7">
        <v>7.5376131437574823E-2</v>
      </c>
      <c r="R22" s="7">
        <v>0.10809122807112793</v>
      </c>
      <c r="S22" s="7">
        <v>2.1613074930648572E-2</v>
      </c>
      <c r="T22" s="7">
        <v>1.8687745804160622E-2</v>
      </c>
      <c r="U22" s="7">
        <v>5.829324287877069E-2</v>
      </c>
      <c r="V22" s="7">
        <v>2.3346065154703326E-2</v>
      </c>
      <c r="W22" s="7">
        <v>3.0006745834993218E-2</v>
      </c>
      <c r="X22" s="7">
        <v>5.2064207688626483E-2</v>
      </c>
      <c r="Y22" s="7">
        <v>7.3633703232424283E-2</v>
      </c>
      <c r="Z22" s="7">
        <v>2.3938998755606618E-2</v>
      </c>
      <c r="AA22" s="7">
        <v>3.716289714466265E-2</v>
      </c>
      <c r="AB22" s="7">
        <v>3.5240710434458374E-2</v>
      </c>
      <c r="AC22" s="7">
        <v>9.7392582969787325E-2</v>
      </c>
      <c r="AD22" s="7">
        <v>0.10918167978309085</v>
      </c>
      <c r="AE22" s="7">
        <v>6.4001005386935608E-2</v>
      </c>
      <c r="AF22" s="7">
        <v>0.10013665126449531</v>
      </c>
      <c r="AG22" s="7">
        <v>4.6454117993563665E-2</v>
      </c>
      <c r="AH22" s="7">
        <v>2.21865526434077E-2</v>
      </c>
      <c r="AI22" s="7">
        <v>4.3794444984447865E-2</v>
      </c>
      <c r="AJ22" s="7">
        <v>4.1159868268191631E-2</v>
      </c>
      <c r="AK22" s="7">
        <v>3.830798653419213E-2</v>
      </c>
      <c r="AL22" s="7">
        <v>5.1760841222719359E-2</v>
      </c>
      <c r="AM22" s="7">
        <v>4.5651766662276501E-2</v>
      </c>
      <c r="AN22" s="7">
        <v>2.9572609627744863E-2</v>
      </c>
      <c r="AO22" s="7">
        <v>2.537124308896015E-2</v>
      </c>
      <c r="AP22" s="7">
        <v>5.1256657459273401E-2</v>
      </c>
      <c r="AQ22" s="7">
        <v>5.055161837480756E-2</v>
      </c>
      <c r="AR22" s="7">
        <v>7.4585495187660458E-2</v>
      </c>
      <c r="AS22" s="7">
        <v>5.7079487115478535E-2</v>
      </c>
      <c r="AT22" s="7">
        <v>5.8820219028235927E-2</v>
      </c>
      <c r="AU22" s="7">
        <v>6.4378401966732501E-2</v>
      </c>
      <c r="AV22" s="7">
        <v>4.2410204017585121E-2</v>
      </c>
      <c r="AW22" s="7">
        <v>1.9852061541091894E-2</v>
      </c>
      <c r="AX22" s="7">
        <v>1.8628861103337068E-2</v>
      </c>
      <c r="AY22" s="7">
        <v>1.7444120105846742E-2</v>
      </c>
      <c r="AZ22" s="7">
        <v>3.6017689482242835E-2</v>
      </c>
      <c r="BA22" s="7">
        <v>1.403891119105017E-2</v>
      </c>
      <c r="BB22" s="7">
        <v>1.2410836959756892E-2</v>
      </c>
      <c r="BC22" s="7">
        <v>3.9259646762581514E-2</v>
      </c>
      <c r="BD22" s="7">
        <v>3.3496917935247825E-2</v>
      </c>
      <c r="BE22" s="7">
        <v>2.4670418564551256E-2</v>
      </c>
      <c r="BF22" s="7">
        <v>2.4801394252095866E-2</v>
      </c>
      <c r="BG22" s="7">
        <v>2.5543854647204243E-2</v>
      </c>
      <c r="BH22" s="7">
        <v>3.3593197533549231E-2</v>
      </c>
      <c r="BI22" s="7">
        <v>3.3644686231969659E-2</v>
      </c>
      <c r="BJ22" s="7">
        <v>4.7652122120468529E-2</v>
      </c>
      <c r="BK22" s="7">
        <v>1.5951002295602517E-2</v>
      </c>
      <c r="BL22" s="7">
        <v>1.5837618982042116E-2</v>
      </c>
      <c r="BM22" s="7">
        <v>1.088587013384236E-2</v>
      </c>
      <c r="BN22" s="7">
        <v>9.3446742424321827E-3</v>
      </c>
      <c r="BO22" s="7">
        <v>1.0011635103895489E-2</v>
      </c>
      <c r="BP22" s="7">
        <v>2.3220773333392619E-2</v>
      </c>
      <c r="BQ22" s="7">
        <v>2.1476639248473171E-2</v>
      </c>
      <c r="BR22" s="7">
        <v>1.2807228450648059E-2</v>
      </c>
      <c r="BS22" s="7">
        <v>1.0675108094920319E-2</v>
      </c>
      <c r="BT22" s="7">
        <v>1.0770803439914616E-2</v>
      </c>
      <c r="BU22" s="7">
        <v>2.1485200912194184E-2</v>
      </c>
      <c r="BV22" s="7">
        <v>1.3669164505606223E-2</v>
      </c>
      <c r="BW22" s="7">
        <v>1.2584092830916183E-2</v>
      </c>
      <c r="BX22" s="7">
        <v>2.8087123623868872E-2</v>
      </c>
      <c r="BY22" s="7">
        <v>2.9772997096552824E-2</v>
      </c>
      <c r="BZ22" s="7">
        <v>1.787789058764909E-2</v>
      </c>
      <c r="CA22" s="7">
        <v>1.4394582631894406E-2</v>
      </c>
      <c r="CB22" s="7">
        <v>1.2174112447438811E-2</v>
      </c>
      <c r="CC22" s="7">
        <v>3.5616584542113236E-2</v>
      </c>
      <c r="CD22" s="7">
        <v>4.1597542175925296E-2</v>
      </c>
      <c r="CE22" s="7">
        <v>5.3653121111213758E-2</v>
      </c>
      <c r="CF22" s="7">
        <v>6.4361187705805109E-2</v>
      </c>
      <c r="CG22" s="7">
        <v>0.10150120870296846</v>
      </c>
      <c r="CH22" s="7">
        <v>4.3647538996885497E-2</v>
      </c>
      <c r="CI22" s="7">
        <v>3.5934154794042682E-2</v>
      </c>
      <c r="CJ22" s="7">
        <v>2.578684642004694E-2</v>
      </c>
      <c r="CK22" s="7">
        <v>2.3493333588239285E-2</v>
      </c>
      <c r="CL22" s="7">
        <v>2.7256770964349912E-2</v>
      </c>
      <c r="CM22" s="7">
        <v>2.5096533676085289E-2</v>
      </c>
      <c r="CN22" s="7">
        <v>2.4954517377530374E-2</v>
      </c>
      <c r="CO22" s="7">
        <v>2.9746456789441888E-2</v>
      </c>
      <c r="CP22" s="7">
        <v>3.0344521084528741E-2</v>
      </c>
      <c r="CR22" s="7">
        <f t="shared" si="64"/>
        <v>3.7183054235259319E-2</v>
      </c>
      <c r="CS22" s="7">
        <f t="shared" si="65"/>
        <v>2.3556908729040205E-2</v>
      </c>
    </row>
    <row r="23" spans="1:97" x14ac:dyDescent="0.2">
      <c r="A23" s="3" t="s">
        <v>12</v>
      </c>
      <c r="B23" s="7">
        <v>1.4201180390081241E-2</v>
      </c>
      <c r="C23" s="7">
        <v>1.2114524990589728E-2</v>
      </c>
      <c r="D23" s="7">
        <v>1.1770361663277968E-3</v>
      </c>
      <c r="E23" s="7">
        <v>8.8919894295891712E-4</v>
      </c>
      <c r="F23" s="7">
        <v>1.1101411251886945E-3</v>
      </c>
      <c r="G23" s="7">
        <v>1.2614948317546419E-3</v>
      </c>
      <c r="H23" s="7">
        <v>2.1503341145107271E-3</v>
      </c>
      <c r="I23" s="7">
        <v>1.4631523523210332E-4</v>
      </c>
      <c r="J23" s="7">
        <v>8.9049664627277407E-4</v>
      </c>
      <c r="K23" s="7">
        <v>6.5896476827542977E-4</v>
      </c>
      <c r="L23" s="7">
        <v>1.6857300619293736E-3</v>
      </c>
      <c r="M23" s="7">
        <v>5.8099297503273392E-4</v>
      </c>
      <c r="N23" s="7">
        <v>1.0319578465137176E-3</v>
      </c>
      <c r="O23" s="7">
        <v>1.026876107787912E-3</v>
      </c>
      <c r="P23" s="7">
        <v>1.9601729738681997E-3</v>
      </c>
      <c r="Q23" s="7">
        <v>2.434125816946236E-3</v>
      </c>
      <c r="R23" s="7">
        <v>2.9588593089365748E-4</v>
      </c>
      <c r="S23" s="7">
        <v>8.6981411421298098E-4</v>
      </c>
      <c r="T23" s="7">
        <v>7.2242241913332875E-4</v>
      </c>
      <c r="U23" s="7">
        <v>0</v>
      </c>
      <c r="V23" s="7">
        <v>3.6155263684205583E-4</v>
      </c>
      <c r="W23" s="7">
        <v>1.4541466326043186E-4</v>
      </c>
      <c r="X23" s="7">
        <v>2.0450111761564096E-3</v>
      </c>
      <c r="Y23" s="7">
        <v>1.2590172543708652E-3</v>
      </c>
      <c r="Z23" s="7">
        <v>1.8312750792660998E-3</v>
      </c>
      <c r="AA23" s="7">
        <v>1.0941748020944701E-3</v>
      </c>
      <c r="AB23" s="7">
        <v>1.1654781768857081E-3</v>
      </c>
      <c r="AC23" s="7">
        <v>2.8454397078703638E-3</v>
      </c>
      <c r="AD23" s="7">
        <v>2.9043265705993958E-4</v>
      </c>
      <c r="AE23" s="7">
        <v>6.5330116887355729E-4</v>
      </c>
      <c r="AF23" s="7">
        <v>6.687110661559516E-4</v>
      </c>
      <c r="AG23" s="7">
        <v>5.1622278363328022E-4</v>
      </c>
      <c r="AH23" s="7">
        <v>1.3862076760106411E-3</v>
      </c>
      <c r="AI23" s="7">
        <v>0</v>
      </c>
      <c r="AJ23" s="7">
        <v>0</v>
      </c>
      <c r="AK23" s="7">
        <v>7.3206399042552678E-4</v>
      </c>
      <c r="AL23" s="7">
        <v>6.562216179998038E-4</v>
      </c>
      <c r="AM23" s="7">
        <v>2.4066772859232064E-3</v>
      </c>
      <c r="AN23" s="7">
        <v>1.5341247511405324E-3</v>
      </c>
      <c r="AO23" s="7">
        <v>0</v>
      </c>
      <c r="AP23" s="7">
        <v>5.8412562165190899E-4</v>
      </c>
      <c r="AQ23" s="7">
        <v>2.567339329253732E-3</v>
      </c>
      <c r="AR23" s="7">
        <v>1.0297873624331884E-3</v>
      </c>
      <c r="AS23" s="7">
        <v>7.336508633962375E-4</v>
      </c>
      <c r="AT23" s="7">
        <v>1.6895428372131443E-3</v>
      </c>
      <c r="AU23" s="7">
        <v>2.2609968410870207E-3</v>
      </c>
      <c r="AV23" s="7">
        <v>2.4439476351043425E-3</v>
      </c>
      <c r="AW23" s="7">
        <v>1.6085374927853988E-3</v>
      </c>
      <c r="AX23" s="7">
        <v>1.695156361026906E-3</v>
      </c>
      <c r="AY23" s="7">
        <v>8.797289015941859E-4</v>
      </c>
      <c r="AZ23" s="7">
        <v>7.3845577128506484E-4</v>
      </c>
      <c r="BA23" s="7">
        <v>1.5960100602185378E-3</v>
      </c>
      <c r="BB23" s="7">
        <v>1.2352062399467317E-3</v>
      </c>
      <c r="BC23" s="7">
        <v>1.0944016341079609E-3</v>
      </c>
      <c r="BD23" s="7">
        <v>2.9184178708010778E-4</v>
      </c>
      <c r="BE23" s="7">
        <v>2.9310128237947688E-4</v>
      </c>
      <c r="BF23" s="7">
        <v>1.3914614067671305E-3</v>
      </c>
      <c r="BG23" s="7">
        <v>1.3192278842044725E-3</v>
      </c>
      <c r="BH23" s="7">
        <v>1.6097434251959482E-3</v>
      </c>
      <c r="BI23" s="7">
        <v>2.643848656939713E-3</v>
      </c>
      <c r="BJ23" s="7">
        <v>7.9594798142046039E-4</v>
      </c>
      <c r="BK23" s="7">
        <v>2.1930702670264481E-4</v>
      </c>
      <c r="BL23" s="7">
        <v>8.0203899341677878E-4</v>
      </c>
      <c r="BM23" s="7">
        <v>0</v>
      </c>
      <c r="BN23" s="7">
        <v>1.3832796992101985E-3</v>
      </c>
      <c r="BO23" s="7">
        <v>2.1728703800441747E-4</v>
      </c>
      <c r="BP23" s="7">
        <v>5.0655539667453827E-4</v>
      </c>
      <c r="BQ23" s="7">
        <v>2.9002848040650262E-4</v>
      </c>
      <c r="BR23" s="7">
        <v>7.3285402654193566E-4</v>
      </c>
      <c r="BS23" s="7">
        <v>1.8263590582354165E-3</v>
      </c>
      <c r="BT23" s="7">
        <v>1.8303638464631825E-3</v>
      </c>
      <c r="BU23" s="7">
        <v>5.1288098534390354E-4</v>
      </c>
      <c r="BV23" s="7">
        <v>2.1859751080849802E-4</v>
      </c>
      <c r="BW23" s="7">
        <v>2.1849459983921892E-4</v>
      </c>
      <c r="BX23" s="7">
        <v>0</v>
      </c>
      <c r="BY23" s="7">
        <v>2.6158482576466627E-3</v>
      </c>
      <c r="BZ23" s="7">
        <v>1.2462461553461944E-3</v>
      </c>
      <c r="CA23" s="7">
        <v>8.0588723028149941E-4</v>
      </c>
      <c r="CB23" s="7">
        <v>7.2960229692270852E-5</v>
      </c>
      <c r="CC23" s="7">
        <v>1.3626159700288788E-3</v>
      </c>
      <c r="CD23" s="7">
        <v>7.2390282997495401E-4</v>
      </c>
      <c r="CE23" s="7">
        <v>2.0153090672938769E-3</v>
      </c>
      <c r="CF23" s="7">
        <v>1.1499324613124552E-3</v>
      </c>
      <c r="CG23" s="7">
        <v>1.1550925842234588E-3</v>
      </c>
      <c r="CH23" s="7">
        <v>1.0196114282939785E-3</v>
      </c>
      <c r="CI23" s="7">
        <v>1.3830141363712254E-3</v>
      </c>
      <c r="CJ23" s="7">
        <v>8.0026174844621736E-4</v>
      </c>
      <c r="CK23" s="7">
        <v>8.0043333348270014E-4</v>
      </c>
      <c r="CL23" s="7">
        <v>1.6753232638952553E-3</v>
      </c>
      <c r="CM23" s="7">
        <v>1.1653164712432092E-3</v>
      </c>
      <c r="CN23" s="7">
        <v>1.379936557927194E-3</v>
      </c>
      <c r="CO23" s="7">
        <v>1.612692959646883E-3</v>
      </c>
      <c r="CP23" s="7">
        <v>3.6414422706916566E-4</v>
      </c>
      <c r="CR23" s="7">
        <f t="shared" si="64"/>
        <v>1.3269637301117634E-3</v>
      </c>
      <c r="CS23" s="7">
        <f t="shared" si="65"/>
        <v>1.9068203244005215E-3</v>
      </c>
    </row>
    <row r="24" spans="1:97" x14ac:dyDescent="0.2">
      <c r="A24" s="3" t="s">
        <v>13</v>
      </c>
      <c r="B24" s="7">
        <v>1.1360047550487844E-2</v>
      </c>
      <c r="C24" s="7">
        <v>1.4847774263061707E-2</v>
      </c>
      <c r="D24" s="7">
        <v>9.4508543656481869E-3</v>
      </c>
      <c r="E24" s="7">
        <v>0</v>
      </c>
      <c r="F24" s="7">
        <v>0</v>
      </c>
      <c r="G24" s="7">
        <v>0</v>
      </c>
      <c r="H24" s="7">
        <v>1.0439418786021505E-3</v>
      </c>
      <c r="I24" s="7">
        <v>2.1887031429572313E-3</v>
      </c>
      <c r="J24" s="7">
        <v>0</v>
      </c>
      <c r="K24" s="7">
        <v>1.2885404961950162E-4</v>
      </c>
      <c r="L24" s="7">
        <v>5.8043166294879231E-3</v>
      </c>
      <c r="M24" s="7">
        <v>1.1502752878919599E-3</v>
      </c>
      <c r="N24" s="7">
        <v>4.7996993237627589E-3</v>
      </c>
      <c r="O24" s="7">
        <v>1.290828066174194E-4</v>
      </c>
      <c r="P24" s="7">
        <v>1.0221132208069689E-3</v>
      </c>
      <c r="Q24" s="7">
        <v>2.0769567422676198E-3</v>
      </c>
      <c r="R24" s="7">
        <v>8.4616696597850649E-3</v>
      </c>
      <c r="S24" s="7">
        <v>0</v>
      </c>
      <c r="T24" s="7">
        <v>7.6281785780181108E-4</v>
      </c>
      <c r="U24" s="7">
        <v>1.174793762522519E-3</v>
      </c>
      <c r="V24" s="7">
        <v>0</v>
      </c>
      <c r="W24" s="7">
        <v>1.4075028321588363E-3</v>
      </c>
      <c r="X24" s="7">
        <v>0</v>
      </c>
      <c r="Y24" s="7">
        <v>6.5167513553102553E-4</v>
      </c>
      <c r="Z24" s="7">
        <v>1.289115893060155E-4</v>
      </c>
      <c r="AA24" s="7">
        <v>3.5944452044923306E-3</v>
      </c>
      <c r="AB24" s="7">
        <v>1.9741641912233172E-2</v>
      </c>
      <c r="AC24" s="7">
        <v>2.9531873723231132E-3</v>
      </c>
      <c r="AD24" s="7">
        <v>2.1722647963355614E-3</v>
      </c>
      <c r="AE24" s="7">
        <v>1.9545228073384584E-2</v>
      </c>
      <c r="AF24" s="7">
        <v>6.4072322517766678E-3</v>
      </c>
      <c r="AG24" s="7">
        <v>0</v>
      </c>
      <c r="AH24" s="7">
        <v>0</v>
      </c>
      <c r="AI24" s="7">
        <v>1.533109013394594E-3</v>
      </c>
      <c r="AJ24" s="7">
        <v>3.9656668053257094E-3</v>
      </c>
      <c r="AK24" s="7">
        <v>9.0183164565990593E-4</v>
      </c>
      <c r="AL24" s="7">
        <v>1.9247648052967039E-3</v>
      </c>
      <c r="AM24" s="7">
        <v>2.8236117863787683E-3</v>
      </c>
      <c r="AN24" s="7">
        <v>1.5427693921523814E-3</v>
      </c>
      <c r="AO24" s="7">
        <v>0</v>
      </c>
      <c r="AP24" s="7">
        <v>1.4134724249561232E-2</v>
      </c>
      <c r="AQ24" s="7">
        <v>8.7781405090361572E-3</v>
      </c>
      <c r="AR24" s="7">
        <v>3.4951166287296308E-3</v>
      </c>
      <c r="AS24" s="7">
        <v>2.1949101171882773E-3</v>
      </c>
      <c r="AT24" s="7">
        <v>1.3056931666607645E-2</v>
      </c>
      <c r="AU24" s="7">
        <v>4.8775333139580365E-3</v>
      </c>
      <c r="AV24" s="7">
        <v>1.5640030241474215E-3</v>
      </c>
      <c r="AW24" s="7">
        <v>0</v>
      </c>
      <c r="AX24" s="7">
        <v>0</v>
      </c>
      <c r="AY24" s="7">
        <v>0</v>
      </c>
      <c r="AZ24" s="7">
        <v>1.0006762679117123E-2</v>
      </c>
      <c r="BA24" s="7">
        <v>0</v>
      </c>
      <c r="BB24" s="7">
        <v>0</v>
      </c>
      <c r="BC24" s="7">
        <v>3.5951903644444302E-3</v>
      </c>
      <c r="BD24" s="7">
        <v>0</v>
      </c>
      <c r="BE24" s="7">
        <v>1.1605894613495459E-3</v>
      </c>
      <c r="BF24" s="7">
        <v>0</v>
      </c>
      <c r="BG24" s="7">
        <v>3.8694296744176497E-4</v>
      </c>
      <c r="BH24" s="7">
        <v>6.4384654486480096E-4</v>
      </c>
      <c r="BI24" s="7">
        <v>1.2924462066436729E-3</v>
      </c>
      <c r="BJ24" s="7">
        <v>7.3858142317812245E-3</v>
      </c>
      <c r="BK24" s="7">
        <v>2.4443493674971206E-3</v>
      </c>
      <c r="BL24" s="7">
        <v>2.5663221935899637E-4</v>
      </c>
      <c r="BM24" s="7">
        <v>0</v>
      </c>
      <c r="BN24" s="7">
        <v>3.8437580538447353E-4</v>
      </c>
      <c r="BO24" s="7">
        <v>6.3732500107638193E-4</v>
      </c>
      <c r="BP24" s="7">
        <v>8.914671257775177E-4</v>
      </c>
      <c r="BQ24" s="7">
        <v>0</v>
      </c>
      <c r="BR24" s="7">
        <v>0</v>
      </c>
      <c r="BS24" s="7">
        <v>8.9995870120421033E-4</v>
      </c>
      <c r="BT24" s="7">
        <v>0</v>
      </c>
      <c r="BU24" s="7">
        <v>1.2894275472338135E-3</v>
      </c>
      <c r="BV24" s="7">
        <v>8.9763625169340879E-4</v>
      </c>
      <c r="BW24" s="7">
        <v>0</v>
      </c>
      <c r="BX24" s="7">
        <v>0</v>
      </c>
      <c r="BY24" s="7">
        <v>8.9513074215260885E-4</v>
      </c>
      <c r="BZ24" s="7">
        <v>0</v>
      </c>
      <c r="CA24" s="7">
        <v>0</v>
      </c>
      <c r="CB24" s="7">
        <v>3.4667964462411745E-3</v>
      </c>
      <c r="CC24" s="7">
        <v>1.7669582796405244E-3</v>
      </c>
      <c r="CD24" s="7">
        <v>1.528762096504785E-3</v>
      </c>
      <c r="CE24" s="7">
        <v>0</v>
      </c>
      <c r="CF24" s="7">
        <v>5.944681552125344E-3</v>
      </c>
      <c r="CG24" s="7">
        <v>8.0803898536623273E-2</v>
      </c>
      <c r="CH24" s="7">
        <v>0</v>
      </c>
      <c r="CI24" s="7">
        <v>0</v>
      </c>
      <c r="CJ24" s="7">
        <v>3.8409531878921078E-4</v>
      </c>
      <c r="CK24" s="7">
        <v>0</v>
      </c>
      <c r="CL24" s="7">
        <v>3.8456559168853146E-4</v>
      </c>
      <c r="CM24" s="7">
        <v>0</v>
      </c>
      <c r="CN24" s="7">
        <v>0</v>
      </c>
      <c r="CO24" s="7">
        <v>1.2900525310361726E-4</v>
      </c>
      <c r="CP24" s="7">
        <v>1.7302767790715417E-2</v>
      </c>
      <c r="CR24" s="7">
        <f t="shared" si="64"/>
        <v>3.5115755779435644E-3</v>
      </c>
      <c r="CS24" s="7">
        <f t="shared" si="65"/>
        <v>9.2457329461359608E-3</v>
      </c>
    </row>
    <row r="25" spans="1:97" x14ac:dyDescent="0.2">
      <c r="A25" s="3" t="s">
        <v>14</v>
      </c>
      <c r="B25" s="7">
        <v>4.8609463182476151</v>
      </c>
      <c r="C25" s="7">
        <v>4.8520649704782812</v>
      </c>
      <c r="D25" s="7">
        <v>4.8421720504134935</v>
      </c>
      <c r="E25" s="7">
        <v>4.8335288504731766</v>
      </c>
      <c r="F25" s="7">
        <v>4.8339914946576652</v>
      </c>
      <c r="G25" s="7">
        <v>4.8641701820026615</v>
      </c>
      <c r="H25" s="7">
        <v>4.8494230178645026</v>
      </c>
      <c r="I25" s="7">
        <v>4.8431359867509043</v>
      </c>
      <c r="J25" s="7">
        <v>4.8419910111424596</v>
      </c>
      <c r="K25" s="7">
        <v>4.8509511504277905</v>
      </c>
      <c r="L25" s="7">
        <v>4.8172124541378079</v>
      </c>
      <c r="M25" s="7">
        <v>4.8319791008449942</v>
      </c>
      <c r="N25" s="7">
        <v>4.8579699533965393</v>
      </c>
      <c r="O25" s="7">
        <v>4.9001097519600689</v>
      </c>
      <c r="P25" s="7">
        <v>4.8422462787882123</v>
      </c>
      <c r="Q25" s="7">
        <v>4.8594065806709912</v>
      </c>
      <c r="R25" s="7">
        <v>4.8562174467963644</v>
      </c>
      <c r="S25" s="7">
        <v>4.9119058078633842</v>
      </c>
      <c r="T25" s="7">
        <v>4.9012458150597418</v>
      </c>
      <c r="U25" s="7">
        <v>4.8982882081779264</v>
      </c>
      <c r="V25" s="7">
        <v>4.8861208199839776</v>
      </c>
      <c r="W25" s="7">
        <v>4.8707177170020124</v>
      </c>
      <c r="X25" s="7">
        <v>4.8662273746644908</v>
      </c>
      <c r="Y25" s="7">
        <v>4.8573337850673264</v>
      </c>
      <c r="Z25" s="7">
        <v>4.8983358836743207</v>
      </c>
      <c r="AA25" s="7">
        <v>4.8878379723697973</v>
      </c>
      <c r="AB25" s="7">
        <v>4.869813554005642</v>
      </c>
      <c r="AC25" s="7">
        <v>4.8566332648130421</v>
      </c>
      <c r="AD25" s="7">
        <v>4.8480010616662561</v>
      </c>
      <c r="AE25" s="7">
        <v>4.8090750709490546</v>
      </c>
      <c r="AF25" s="7">
        <v>4.8034256244447873</v>
      </c>
      <c r="AG25" s="7">
        <v>4.8698744993787866</v>
      </c>
      <c r="AH25" s="7">
        <v>4.8627039936928185</v>
      </c>
      <c r="AI25" s="7">
        <v>4.8347994260022515</v>
      </c>
      <c r="AJ25" s="7">
        <v>4.8234257324244503</v>
      </c>
      <c r="AK25" s="7">
        <v>4.8381235819787989</v>
      </c>
      <c r="AL25" s="7">
        <v>4.8443159275486396</v>
      </c>
      <c r="AM25" s="7">
        <v>4.8038712250552038</v>
      </c>
      <c r="AN25" s="7">
        <v>4.8501088784327724</v>
      </c>
      <c r="AO25" s="7">
        <v>4.8558625734650356</v>
      </c>
      <c r="AP25" s="7">
        <v>4.7918080835576315</v>
      </c>
      <c r="AQ25" s="7">
        <v>4.8175333267190279</v>
      </c>
      <c r="AR25" s="7">
        <v>4.8293290200407837</v>
      </c>
      <c r="AS25" s="7">
        <v>4.8450844360925895</v>
      </c>
      <c r="AT25" s="7">
        <v>4.8397234101556714</v>
      </c>
      <c r="AU25" s="7">
        <v>4.8448462602349904</v>
      </c>
      <c r="AV25" s="7">
        <v>4.8779840129386995</v>
      </c>
      <c r="AW25" s="7">
        <v>4.8836222000034333</v>
      </c>
      <c r="AX25" s="7">
        <v>4.8894602022146065</v>
      </c>
      <c r="AY25" s="7">
        <v>4.881279449504075</v>
      </c>
      <c r="AZ25" s="7">
        <v>4.8600020488467441</v>
      </c>
      <c r="BA25" s="7">
        <v>4.9014754543590451</v>
      </c>
      <c r="BB25" s="7">
        <v>4.9105076793010571</v>
      </c>
      <c r="BC25" s="7">
        <v>4.8681776372029457</v>
      </c>
      <c r="BD25" s="7">
        <v>4.8673695378439712</v>
      </c>
      <c r="BE25" s="7">
        <v>4.8877266974792111</v>
      </c>
      <c r="BF25" s="7">
        <v>4.8727960125014764</v>
      </c>
      <c r="BG25" s="7">
        <v>4.8877152641862125</v>
      </c>
      <c r="BH25" s="7">
        <v>4.8761764458004055</v>
      </c>
      <c r="BI25" s="7">
        <v>4.8990061456969576</v>
      </c>
      <c r="BJ25" s="7">
        <v>4.8562551707680326</v>
      </c>
      <c r="BK25" s="7">
        <v>4.888302370136036</v>
      </c>
      <c r="BL25" s="7">
        <v>4.8578158772182514</v>
      </c>
      <c r="BM25" s="7">
        <v>4.8901794364568225</v>
      </c>
      <c r="BN25" s="7">
        <v>4.9145975189599875</v>
      </c>
      <c r="BO25" s="7">
        <v>4.8860643717569179</v>
      </c>
      <c r="BP25" s="7">
        <v>4.8979525211023764</v>
      </c>
      <c r="BQ25" s="7">
        <v>4.9046328961822141</v>
      </c>
      <c r="BR25" s="7">
        <v>4.899894560805425</v>
      </c>
      <c r="BS25" s="7">
        <v>4.8886056513377758</v>
      </c>
      <c r="BT25" s="7">
        <v>4.890526836670416</v>
      </c>
      <c r="BU25" s="7">
        <v>4.8938664113762398</v>
      </c>
      <c r="BV25" s="7">
        <v>4.8980195483769373</v>
      </c>
      <c r="BW25" s="7">
        <v>4.8861321125144599</v>
      </c>
      <c r="BX25" s="7">
        <v>4.8999162980742179</v>
      </c>
      <c r="BY25" s="7">
        <v>4.8667000898859829</v>
      </c>
      <c r="BZ25" s="7">
        <v>4.9080294703223011</v>
      </c>
      <c r="CA25" s="7">
        <v>4.9092973444978769</v>
      </c>
      <c r="CB25" s="7">
        <v>4.8903360452668867</v>
      </c>
      <c r="CC25" s="7">
        <v>4.8503449261383356</v>
      </c>
      <c r="CD25" s="7">
        <v>4.8796056357990354</v>
      </c>
      <c r="CE25" s="7">
        <v>4.8412551328193878</v>
      </c>
      <c r="CF25" s="7">
        <v>4.8334049181257788</v>
      </c>
      <c r="CG25" s="7">
        <v>4.7184748340977123</v>
      </c>
      <c r="CH25" s="7">
        <v>4.8555860582903625</v>
      </c>
      <c r="CI25" s="7">
        <v>4.8633793866426167</v>
      </c>
      <c r="CJ25" s="7">
        <v>4.8432782317230583</v>
      </c>
      <c r="CK25" s="7">
        <v>4.8707345398413926</v>
      </c>
      <c r="CL25" s="7">
        <v>4.872519901390957</v>
      </c>
      <c r="CM25" s="7">
        <v>4.8710726427637017</v>
      </c>
      <c r="CN25" s="7">
        <v>4.8472284155765983</v>
      </c>
      <c r="CO25" s="7">
        <v>4.8798255568996707</v>
      </c>
      <c r="CP25" s="7">
        <v>4.861446024928731</v>
      </c>
      <c r="CR25" s="7">
        <f t="shared" si="64"/>
        <v>4.8637899834215057</v>
      </c>
      <c r="CS25" s="7">
        <f t="shared" si="65"/>
        <v>3.1409744120776316E-2</v>
      </c>
    </row>
    <row r="26" spans="1:97" x14ac:dyDescent="0.2">
      <c r="A26" s="3" t="s">
        <v>15</v>
      </c>
      <c r="B26" s="7">
        <v>4.1538363536740092E-2</v>
      </c>
      <c r="C26" s="7">
        <v>4.4898891649076976E-2</v>
      </c>
      <c r="D26" s="7">
        <v>5.5066463423784101E-2</v>
      </c>
      <c r="E26" s="7">
        <v>5.5127799906930501E-2</v>
      </c>
      <c r="F26" s="7">
        <v>5.9295888990663868E-2</v>
      </c>
      <c r="G26" s="7">
        <v>5.7584534480998775E-2</v>
      </c>
      <c r="H26" s="7">
        <v>5.4655443992891926E-2</v>
      </c>
      <c r="I26" s="7">
        <v>5.7441170636759215E-2</v>
      </c>
      <c r="J26" s="7">
        <v>5.3679409861682882E-2</v>
      </c>
      <c r="K26" s="7">
        <v>6.017051693185535E-2</v>
      </c>
      <c r="L26" s="7">
        <v>5.5366075867080582E-2</v>
      </c>
      <c r="M26" s="7">
        <v>6.184341196096256E-2</v>
      </c>
      <c r="N26" s="7">
        <v>6.0744369767680648E-2</v>
      </c>
      <c r="O26" s="7">
        <v>5.6415559408692723E-2</v>
      </c>
      <c r="P26" s="7">
        <v>5.7002560052597691E-2</v>
      </c>
      <c r="Q26" s="7">
        <v>5.3862855525124376E-2</v>
      </c>
      <c r="R26" s="7">
        <v>5.7572203120221536E-2</v>
      </c>
      <c r="S26" s="7">
        <v>5.9235632286301985E-2</v>
      </c>
      <c r="T26" s="7">
        <v>5.3249642288120388E-2</v>
      </c>
      <c r="U26" s="7">
        <v>5.1276371744718323E-2</v>
      </c>
      <c r="V26" s="7">
        <v>5.5451837749517736E-2</v>
      </c>
      <c r="W26" s="7">
        <v>5.4258204017627987E-2</v>
      </c>
      <c r="X26" s="7">
        <v>5.7512958023058447E-2</v>
      </c>
      <c r="Y26" s="7">
        <v>5.7301906118621536E-2</v>
      </c>
      <c r="Z26" s="7">
        <v>5.4160879356919378E-2</v>
      </c>
      <c r="AA26" s="7">
        <v>6.2116645996206081E-2</v>
      </c>
      <c r="AB26" s="7">
        <v>5.4525734412159139E-2</v>
      </c>
      <c r="AC26" s="7">
        <v>5.7954059645447482E-2</v>
      </c>
      <c r="AD26" s="7">
        <v>5.9004266744114228E-2</v>
      </c>
      <c r="AE26" s="7">
        <v>5.9154873728015832E-2</v>
      </c>
      <c r="AF26" s="7">
        <v>5.7658761135212039E-2</v>
      </c>
      <c r="AG26" s="7">
        <v>6.0097822156715913E-2</v>
      </c>
      <c r="AH26" s="7">
        <v>5.6950650014168332E-2</v>
      </c>
      <c r="AI26" s="7">
        <v>5.5172300950679744E-2</v>
      </c>
      <c r="AJ26" s="7">
        <v>5.8804734744064051E-2</v>
      </c>
      <c r="AK26" s="7">
        <v>6.0328309174195786E-2</v>
      </c>
      <c r="AL26" s="7">
        <v>5.7917139824941413E-2</v>
      </c>
      <c r="AM26" s="7">
        <v>5.5425754126205165E-2</v>
      </c>
      <c r="AN26" s="7">
        <v>5.886452629229106E-2</v>
      </c>
      <c r="AO26" s="7">
        <v>5.7147101145222777E-2</v>
      </c>
      <c r="AP26" s="7">
        <v>6.1174011800560792E-2</v>
      </c>
      <c r="AQ26" s="7">
        <v>5.8433793483618116E-2</v>
      </c>
      <c r="AR26" s="7">
        <v>5.6238741930570844E-2</v>
      </c>
      <c r="AS26" s="7">
        <v>6.1634674267517828E-2</v>
      </c>
      <c r="AT26" s="7">
        <v>5.7172857185973265E-2</v>
      </c>
      <c r="AU26" s="7">
        <v>6.2776299931220456E-2</v>
      </c>
      <c r="AV26" s="7">
        <v>5.4758316378381654E-2</v>
      </c>
      <c r="AW26" s="7">
        <v>6.0922750014232474E-2</v>
      </c>
      <c r="AX26" s="7">
        <v>5.7362814604184471E-2</v>
      </c>
      <c r="AY26" s="7">
        <v>5.370159688423496E-2</v>
      </c>
      <c r="AZ26" s="7">
        <v>5.7643252253960033E-2</v>
      </c>
      <c r="BA26" s="7">
        <v>5.9617944744951738E-2</v>
      </c>
      <c r="BB26" s="7">
        <v>6.037634081248424E-2</v>
      </c>
      <c r="BC26" s="7">
        <v>6.1127434234795011E-2</v>
      </c>
      <c r="BD26" s="7">
        <v>5.5115154920157637E-2</v>
      </c>
      <c r="BE26" s="7">
        <v>5.8036796711132869E-2</v>
      </c>
      <c r="BF26" s="7">
        <v>5.2807757581832815E-2</v>
      </c>
      <c r="BG26" s="7">
        <v>5.5867747110393932E-2</v>
      </c>
      <c r="BH26" s="7">
        <v>5.5608562776392666E-2</v>
      </c>
      <c r="BI26" s="7">
        <v>5.6990621923021588E-2</v>
      </c>
      <c r="BJ26" s="7">
        <v>5.3666913478944707E-2</v>
      </c>
      <c r="BK26" s="7">
        <v>5.6393727437176022E-2</v>
      </c>
      <c r="BL26" s="7">
        <v>5.6247381169985566E-2</v>
      </c>
      <c r="BM26" s="7">
        <v>5.3300316716432317E-2</v>
      </c>
      <c r="BN26" s="7">
        <v>5.9330226767313476E-2</v>
      </c>
      <c r="BO26" s="7">
        <v>5.9687676577089545E-2</v>
      </c>
      <c r="BP26" s="7">
        <v>5.8309749798148222E-2</v>
      </c>
      <c r="BQ26" s="7">
        <v>5.4772706776478775E-2</v>
      </c>
      <c r="BR26" s="7">
        <v>5.9722376937292779E-2</v>
      </c>
      <c r="BS26" s="7">
        <v>6.0035787365276712E-2</v>
      </c>
      <c r="BT26" s="7">
        <v>5.3128345365585181E-2</v>
      </c>
      <c r="BU26" s="7">
        <v>5.2664481673780059E-2</v>
      </c>
      <c r="BV26" s="7">
        <v>5.7212073184327347E-2</v>
      </c>
      <c r="BW26" s="7">
        <v>5.4350890109774189E-2</v>
      </c>
      <c r="BX26" s="7">
        <v>5.1594847651754351E-2</v>
      </c>
      <c r="BY26" s="7">
        <v>5.6387047219297451E-2</v>
      </c>
      <c r="BZ26" s="7">
        <v>5.5545964444214904E-2</v>
      </c>
      <c r="CA26" s="7">
        <v>5.1821463803269074E-2</v>
      </c>
      <c r="CB26" s="7">
        <v>5.7453202673868178E-2</v>
      </c>
      <c r="CC26" s="7">
        <v>5.7623097258471971E-2</v>
      </c>
      <c r="CD26" s="7">
        <v>5.8992918251044441E-2</v>
      </c>
      <c r="CE26" s="7">
        <v>6.1126164386841424E-2</v>
      </c>
      <c r="CF26" s="7">
        <v>5.52791347181548E-2</v>
      </c>
      <c r="CG26" s="7">
        <v>5.2883038350959782E-2</v>
      </c>
      <c r="CH26" s="7">
        <v>5.3515710934723466E-2</v>
      </c>
      <c r="CI26" s="7">
        <v>5.4653310048418537E-2</v>
      </c>
      <c r="CJ26" s="7">
        <v>5.3291624568417649E-2</v>
      </c>
      <c r="CK26" s="7">
        <v>5.6801063601005009E-2</v>
      </c>
      <c r="CL26" s="7">
        <v>5.9859741866691719E-2</v>
      </c>
      <c r="CM26" s="7">
        <v>5.5518502554267019E-2</v>
      </c>
      <c r="CN26" s="7">
        <v>5.9353091307399304E-2</v>
      </c>
      <c r="CO26" s="7">
        <v>4.9333956607499278E-2</v>
      </c>
      <c r="CP26" s="7">
        <v>5.5682599228187989E-2</v>
      </c>
      <c r="CR26" s="7">
        <f t="shared" si="64"/>
        <v>5.6545615410429892E-2</v>
      </c>
      <c r="CS26" s="7">
        <f t="shared" si="65"/>
        <v>3.427874387952039E-3</v>
      </c>
    </row>
    <row r="27" spans="1:97" s="22" customFormat="1" x14ac:dyDescent="0.2">
      <c r="A27" s="8" t="s">
        <v>20</v>
      </c>
      <c r="B27" s="9">
        <f t="shared" ref="B27:T27" si="66">SUM(B20:B26)</f>
        <v>8.012648204004714</v>
      </c>
      <c r="C27" s="9">
        <f t="shared" si="66"/>
        <v>8.0251252543860687</v>
      </c>
      <c r="D27" s="9">
        <f t="shared" si="66"/>
        <v>7.980574165262813</v>
      </c>
      <c r="E27" s="9">
        <f t="shared" si="66"/>
        <v>7.9638409743662741</v>
      </c>
      <c r="F27" s="9">
        <f t="shared" si="66"/>
        <v>7.9643455082516024</v>
      </c>
      <c r="G27" s="9">
        <f t="shared" si="66"/>
        <v>7.979039464450036</v>
      </c>
      <c r="H27" s="9">
        <f t="shared" si="66"/>
        <v>7.9702338346099237</v>
      </c>
      <c r="I27" s="9">
        <f t="shared" si="66"/>
        <v>7.9739291710463975</v>
      </c>
      <c r="J27" s="9">
        <f t="shared" si="66"/>
        <v>7.9647924509253274</v>
      </c>
      <c r="K27" s="9">
        <f t="shared" si="66"/>
        <v>7.974668665780813</v>
      </c>
      <c r="L27" s="9">
        <f t="shared" si="66"/>
        <v>7.9778631424027378</v>
      </c>
      <c r="M27" s="9">
        <f t="shared" si="66"/>
        <v>7.9667070958549218</v>
      </c>
      <c r="N27" s="9">
        <f t="shared" si="66"/>
        <v>8.0078125202037764</v>
      </c>
      <c r="O27" s="9">
        <f t="shared" si="66"/>
        <v>8.0006166772297327</v>
      </c>
      <c r="P27" s="9">
        <f t="shared" si="66"/>
        <v>7.9646124993046712</v>
      </c>
      <c r="Q27" s="9">
        <f t="shared" si="66"/>
        <v>8.0142076830129945</v>
      </c>
      <c r="R27" s="9">
        <f t="shared" si="66"/>
        <v>8.0380364664383457</v>
      </c>
      <c r="S27" s="9">
        <f t="shared" si="66"/>
        <v>8.0094593418566191</v>
      </c>
      <c r="T27" s="9">
        <f t="shared" si="66"/>
        <v>7.9969008646914439</v>
      </c>
      <c r="U27" s="9">
        <f t="shared" ref="U27:AK27" si="67">SUM(U20:U26)</f>
        <v>8.0175312187168224</v>
      </c>
      <c r="V27" s="9">
        <f t="shared" si="67"/>
        <v>7.9912317177617709</v>
      </c>
      <c r="W27" s="9">
        <f t="shared" si="67"/>
        <v>7.9856141797882829</v>
      </c>
      <c r="X27" s="9">
        <f t="shared" si="67"/>
        <v>8.0041962470319188</v>
      </c>
      <c r="Y27" s="9">
        <f t="shared" si="67"/>
        <v>8.0107094506265106</v>
      </c>
      <c r="Z27" s="9">
        <f t="shared" si="67"/>
        <v>7.9986999278566557</v>
      </c>
      <c r="AA27" s="9">
        <f t="shared" si="67"/>
        <v>8.0098149223976964</v>
      </c>
      <c r="AB27" s="9">
        <f t="shared" si="67"/>
        <v>8.002878003760614</v>
      </c>
      <c r="AC27" s="9">
        <f t="shared" si="67"/>
        <v>8.0228091891487203</v>
      </c>
      <c r="AD27" s="9">
        <f t="shared" si="67"/>
        <v>8.0233164069425822</v>
      </c>
      <c r="AE27" s="9">
        <f t="shared" si="67"/>
        <v>7.9884646930410002</v>
      </c>
      <c r="AF27" s="9">
        <f t="shared" si="67"/>
        <v>7.9994220591962062</v>
      </c>
      <c r="AG27" s="9">
        <f t="shared" si="67"/>
        <v>7.999926399689345</v>
      </c>
      <c r="AH27" s="9">
        <f t="shared" si="67"/>
        <v>7.9778433634034416</v>
      </c>
      <c r="AI27" s="9">
        <f t="shared" si="67"/>
        <v>7.9763449738605949</v>
      </c>
      <c r="AJ27" s="9">
        <f t="shared" si="67"/>
        <v>7.9687420739972028</v>
      </c>
      <c r="AK27" s="9">
        <f t="shared" si="67"/>
        <v>7.9751019258288025</v>
      </c>
      <c r="AL27" s="9">
        <f t="shared" ref="AL27" si="68">SUM(AL20:AL26)</f>
        <v>7.9863719387706729</v>
      </c>
      <c r="AM27" s="9">
        <f t="shared" ref="AM27" si="69">SUM(AM20:AM26)</f>
        <v>7.9584840412877123</v>
      </c>
      <c r="AN27" s="9">
        <f t="shared" ref="AN27" si="70">SUM(AN20:AN26)</f>
        <v>7.9773331115428725</v>
      </c>
      <c r="AO27" s="9">
        <f t="shared" ref="AO27" si="71">SUM(AO20:AO26)</f>
        <v>7.975287688695027</v>
      </c>
      <c r="AP27" s="9">
        <f t="shared" ref="AP27" si="72">SUM(AP20:AP26)</f>
        <v>7.9707294509140718</v>
      </c>
      <c r="AQ27" s="9">
        <f t="shared" ref="AQ27" si="73">SUM(AQ20:AQ26)</f>
        <v>7.9806749322186752</v>
      </c>
      <c r="AR27" s="9">
        <f t="shared" ref="AR27" si="74">SUM(AR20:AR26)</f>
        <v>7.9927292474073948</v>
      </c>
      <c r="AS27" s="9">
        <f t="shared" ref="AS27" si="75">SUM(AS20:AS26)</f>
        <v>7.9938529575136403</v>
      </c>
      <c r="AT27" s="9">
        <f t="shared" ref="AT27" si="76">SUM(AT20:AT26)</f>
        <v>7.9992625695911457</v>
      </c>
      <c r="AU27" s="9">
        <f t="shared" ref="AU27" si="77">SUM(AU20:AU26)</f>
        <v>8.0036725769112582</v>
      </c>
      <c r="AV27" s="9">
        <f t="shared" ref="AV27" si="78">SUM(AV20:AV26)</f>
        <v>8.0016479392570705</v>
      </c>
      <c r="AW27" s="9">
        <f t="shared" ref="AW27" si="79">SUM(AW20:AW26)</f>
        <v>7.9926683151645168</v>
      </c>
      <c r="AX27" s="9">
        <f t="shared" ref="AX27" si="80">SUM(AX20:AX26)</f>
        <v>7.9928571138809179</v>
      </c>
      <c r="AY27" s="9">
        <f t="shared" ref="AY27" si="81">SUM(AY20:AY26)</f>
        <v>7.9832079249206753</v>
      </c>
      <c r="AZ27" s="9">
        <f t="shared" ref="AZ27" si="82">SUM(AZ20:AZ26)</f>
        <v>7.9972699723869907</v>
      </c>
      <c r="BA27" s="9">
        <f t="shared" ref="BA27" si="83">SUM(BA20:BA26)</f>
        <v>7.9987656439955632</v>
      </c>
      <c r="BB27" s="9">
        <f t="shared" ref="BB27" si="84">SUM(BB20:BB26)</f>
        <v>8.0035481588418218</v>
      </c>
      <c r="BC27" s="9">
        <f t="shared" ref="BC27" si="85">SUM(BC20:BC26)</f>
        <v>7.9970910930255172</v>
      </c>
      <c r="BD27" s="9">
        <f t="shared" ref="BD27" si="86">SUM(BD20:BD26)</f>
        <v>7.98618247921614</v>
      </c>
      <c r="BE27" s="9">
        <f t="shared" ref="BE27" si="87">SUM(BE20:BE26)</f>
        <v>7.9954319702006638</v>
      </c>
      <c r="BF27" s="9">
        <f t="shared" ref="BF27" si="88">SUM(BF20:BF26)</f>
        <v>7.981916193427784</v>
      </c>
      <c r="BG27" s="9">
        <f t="shared" ref="BG27" si="89">SUM(BG20:BG26)</f>
        <v>7.9939502481136326</v>
      </c>
      <c r="BH27" s="9">
        <f t="shared" ref="BH27" si="90">SUM(BH20:BH26)</f>
        <v>7.9927200971092889</v>
      </c>
      <c r="BI27" s="9">
        <f t="shared" ref="BI27" si="91">SUM(BI20:BI26)</f>
        <v>8.008463802021069</v>
      </c>
      <c r="BJ27" s="9">
        <f t="shared" ref="BJ27" si="92">SUM(BJ20:BJ26)</f>
        <v>7.9938089504273391</v>
      </c>
      <c r="BK27" s="9">
        <f t="shared" ref="BK27" si="93">SUM(BK20:BK26)</f>
        <v>7.9899210935571352</v>
      </c>
      <c r="BL27" s="9">
        <f t="shared" ref="BL27" si="94">SUM(BL20:BL26)</f>
        <v>7.9708237092883341</v>
      </c>
      <c r="BM27" s="9">
        <f t="shared" ref="BM27" si="95">SUM(BM20:BM26)</f>
        <v>7.9836219716703809</v>
      </c>
      <c r="BN27" s="9">
        <f t="shared" ref="BN27" si="96">SUM(BN20:BN26)</f>
        <v>8.0034745499671889</v>
      </c>
      <c r="BO27" s="9">
        <f t="shared" ref="BO27" si="97">SUM(BO20:BO26)</f>
        <v>7.986233439108565</v>
      </c>
      <c r="BP27" s="9">
        <f t="shared" ref="BP27" si="98">SUM(BP20:BP26)</f>
        <v>8.0005152296049982</v>
      </c>
      <c r="BQ27" s="9">
        <f t="shared" ref="BQ27" si="99">SUM(BQ20:BQ26)</f>
        <v>8.0006508543280006</v>
      </c>
      <c r="BR27" s="9">
        <f t="shared" ref="BR27" si="100">SUM(BR20:BR26)</f>
        <v>7.9962193667080026</v>
      </c>
      <c r="BS27" s="9">
        <f t="shared" ref="BS27" si="101">SUM(BS20:BS26)</f>
        <v>7.9901643247980738</v>
      </c>
      <c r="BT27" s="9">
        <f t="shared" ref="BT27" si="102">SUM(BT20:BT26)</f>
        <v>7.9849845191583908</v>
      </c>
      <c r="BU27" s="9">
        <f t="shared" ref="BU27" si="103">SUM(BU20:BU26)</f>
        <v>7.9939463077932729</v>
      </c>
      <c r="BV27" s="9">
        <f t="shared" ref="BV27" si="104">SUM(BV20:BV26)</f>
        <v>7.993848330834247</v>
      </c>
      <c r="BW27" s="9">
        <f t="shared" ref="BW27" si="105">SUM(BW20:BW26)</f>
        <v>7.9836669609469482</v>
      </c>
      <c r="BX27" s="9">
        <f t="shared" ref="BX27" si="106">SUM(BX20:BX26)</f>
        <v>7.9992146188346691</v>
      </c>
      <c r="BY27" s="9">
        <f t="shared" ref="BY27" si="107">SUM(BY20:BY26)</f>
        <v>7.9860951551160886</v>
      </c>
      <c r="BZ27" s="9">
        <f t="shared" ref="BZ27" si="108">SUM(BZ20:BZ26)</f>
        <v>8.0015943895967911</v>
      </c>
      <c r="CA27" s="9">
        <f t="shared" ref="CA27" si="109">SUM(CA20:CA26)</f>
        <v>7.9968304889161335</v>
      </c>
      <c r="CB27" s="9">
        <f t="shared" ref="CB27" si="110">SUM(CB20:CB26)</f>
        <v>7.9907122542085443</v>
      </c>
      <c r="CC27" s="9">
        <f t="shared" ref="CC27" si="111">SUM(CC20:CC26)</f>
        <v>7.9807553854431434</v>
      </c>
      <c r="CD27" s="9">
        <f t="shared" ref="CD27" si="112">SUM(CD20:CD26)</f>
        <v>8.0020028071150779</v>
      </c>
      <c r="CE27" s="9">
        <f t="shared" ref="CE27" si="113">SUM(CE20:CE26)</f>
        <v>7.9877518345216512</v>
      </c>
      <c r="CF27" s="9">
        <f t="shared" ref="CF27" si="114">SUM(CF20:CF26)</f>
        <v>7.9898888131185677</v>
      </c>
      <c r="CG27" s="9">
        <f t="shared" ref="CG27" si="115">SUM(CG20:CG26)</f>
        <v>8.0033427806227024</v>
      </c>
      <c r="CH27" s="9">
        <f t="shared" ref="CH27" si="116">SUM(CH20:CH26)</f>
        <v>7.98370391890949</v>
      </c>
      <c r="CI27" s="9">
        <f t="shared" ref="CI27" si="117">SUM(CI20:CI26)</f>
        <v>7.9846218084260849</v>
      </c>
      <c r="CJ27" s="9">
        <f t="shared" ref="CJ27" si="118">SUM(CJ20:CJ26)</f>
        <v>7.965693364910214</v>
      </c>
      <c r="CK27" s="9">
        <f t="shared" ref="CK27" si="119">SUM(CK20:CK26)</f>
        <v>7.9836433321796996</v>
      </c>
      <c r="CL27" s="9">
        <f t="shared" ref="CL27" si="120">SUM(CL20:CL26)</f>
        <v>7.990124829098308</v>
      </c>
      <c r="CM27" s="9">
        <f t="shared" ref="CM27" si="121">SUM(CM20:CM26)</f>
        <v>7.9832798062986612</v>
      </c>
      <c r="CN27" s="9">
        <f t="shared" ref="CN27" si="122">SUM(CN20:CN26)</f>
        <v>7.9722889837236197</v>
      </c>
      <c r="CO27" s="9">
        <f t="shared" ref="CO27" si="123">SUM(CO20:CO26)</f>
        <v>7.9868438659155112</v>
      </c>
      <c r="CP27" s="9">
        <f t="shared" ref="CP27" si="124">SUM(CP20:CP26)</f>
        <v>7.9935221479185419</v>
      </c>
      <c r="CR27" s="9">
        <f>SUM(CR20:CR26)</f>
        <v>7.9909244128667307</v>
      </c>
      <c r="CS27" s="23"/>
    </row>
    <row r="28" spans="1:97" x14ac:dyDescent="0.2">
      <c r="A28" s="3" t="s">
        <v>16</v>
      </c>
      <c r="B28" s="7">
        <v>6.8822423279159314E-2</v>
      </c>
      <c r="C28" s="7">
        <v>0.10257928492454819</v>
      </c>
      <c r="D28" s="7">
        <v>1.8677395735105219E-2</v>
      </c>
      <c r="E28" s="7">
        <v>2.2686585031173059E-2</v>
      </c>
      <c r="F28" s="7">
        <v>1.1053110374861193E-3</v>
      </c>
      <c r="G28" s="7">
        <v>5.8182641196847067E-3</v>
      </c>
      <c r="H28" s="7">
        <v>7.4749672527251471E-3</v>
      </c>
      <c r="I28" s="7">
        <v>4.5342475334280485E-2</v>
      </c>
      <c r="J28" s="7">
        <v>2.4382110629912156E-2</v>
      </c>
      <c r="K28" s="7">
        <v>1.8316060610045336E-2</v>
      </c>
      <c r="L28" s="7">
        <v>2.6270540725294958E-2</v>
      </c>
      <c r="M28" s="7">
        <v>9.1650571561196617E-2</v>
      </c>
      <c r="N28" s="7">
        <v>5.8345500007206098E-2</v>
      </c>
      <c r="O28" s="7">
        <v>5.9153622837137161E-2</v>
      </c>
      <c r="P28" s="7">
        <v>8.7010817380026209E-2</v>
      </c>
      <c r="Q28" s="7">
        <v>6.857503106553002E-2</v>
      </c>
      <c r="R28" s="7">
        <v>6.5456119226450865E-2</v>
      </c>
      <c r="S28" s="7">
        <v>7.3341886816117821E-2</v>
      </c>
      <c r="T28" s="7">
        <v>7.3905942722364351E-2</v>
      </c>
      <c r="U28" s="7">
        <v>3.2955300886003777E-2</v>
      </c>
      <c r="V28" s="7">
        <v>7.0735984664050164E-2</v>
      </c>
      <c r="W28" s="7">
        <v>5.2664445922864137E-2</v>
      </c>
      <c r="X28" s="7">
        <v>1.6907014578694007E-2</v>
      </c>
      <c r="Y28" s="7">
        <v>5.5303209922643445E-3</v>
      </c>
      <c r="Z28" s="7">
        <v>2.0785704659701938E-2</v>
      </c>
      <c r="AA28" s="7">
        <v>0.10349434728077561</v>
      </c>
      <c r="AB28" s="7">
        <v>8.5398726534991601E-2</v>
      </c>
      <c r="AC28" s="7">
        <v>3.3233967788004692E-2</v>
      </c>
      <c r="AD28" s="7">
        <v>2.4669732038904241E-2</v>
      </c>
      <c r="AE28" s="7">
        <v>6.4503824625344194E-2</v>
      </c>
      <c r="AF28" s="7">
        <v>7.7676851750110524E-3</v>
      </c>
      <c r="AG28" s="7">
        <v>1.9824817951188213E-2</v>
      </c>
      <c r="AH28" s="7">
        <v>1.0351323424862618E-2</v>
      </c>
      <c r="AI28" s="7">
        <v>2.5749843470806701E-2</v>
      </c>
      <c r="AJ28" s="7">
        <v>2.7484019007758907E-2</v>
      </c>
      <c r="AK28" s="7">
        <v>5.0019312447284199E-2</v>
      </c>
      <c r="AL28" s="7">
        <v>7.5681617073052002E-2</v>
      </c>
      <c r="AM28" s="7">
        <v>4.0572126495766261E-2</v>
      </c>
      <c r="AN28" s="7">
        <v>4.173211505369457E-2</v>
      </c>
      <c r="AO28" s="7">
        <v>6.8335725593859142E-2</v>
      </c>
      <c r="AP28" s="7">
        <v>6.6246071044715138E-2</v>
      </c>
      <c r="AQ28" s="7">
        <v>7.2303070274521153E-2</v>
      </c>
      <c r="AR28" s="7">
        <v>8.2665367529301204E-2</v>
      </c>
      <c r="AS28" s="7">
        <v>6.0536776247903837E-2</v>
      </c>
      <c r="AT28" s="7">
        <v>6.1985112505834106E-2</v>
      </c>
      <c r="AU28" s="7">
        <v>7.9516763743226249E-2</v>
      </c>
      <c r="AV28" s="7">
        <v>2.6545247117213712E-2</v>
      </c>
      <c r="AW28" s="7">
        <v>5.2959980978971435E-2</v>
      </c>
      <c r="AX28" s="7">
        <v>1.293353875471096E-2</v>
      </c>
      <c r="AY28" s="7">
        <v>1.8339183660961111E-2</v>
      </c>
      <c r="AZ28" s="7">
        <v>2.7571606534190791E-3</v>
      </c>
      <c r="BA28" s="7">
        <v>8.3967692914569247E-3</v>
      </c>
      <c r="BB28" s="7">
        <v>2.7942506681633363E-2</v>
      </c>
      <c r="BC28" s="7">
        <v>2.0703160512964999E-2</v>
      </c>
      <c r="BD28" s="7">
        <v>3.2144529635587053E-2</v>
      </c>
      <c r="BE28" s="7">
        <v>3.0915320550473815E-2</v>
      </c>
      <c r="BF28" s="7">
        <v>4.5663754727817349E-2</v>
      </c>
      <c r="BG28" s="7">
        <v>2.161782474366011E-2</v>
      </c>
      <c r="BH28" s="7">
        <v>2.5953454223500129E-2</v>
      </c>
      <c r="BI28" s="7">
        <v>3.7839967944175219E-2</v>
      </c>
      <c r="BJ28" s="7">
        <v>5.2412070151108554E-2</v>
      </c>
      <c r="BK28" s="7">
        <v>3.3025868375237896E-2</v>
      </c>
      <c r="BL28" s="7">
        <v>3.1578999800891912E-2</v>
      </c>
      <c r="BM28" s="7">
        <v>5.9040391159076534E-2</v>
      </c>
      <c r="BN28" s="7">
        <v>4.4307943167593768E-2</v>
      </c>
      <c r="BO28" s="7">
        <v>3.6237226171727581E-2</v>
      </c>
      <c r="BP28" s="7">
        <v>4.3770499654848589E-2</v>
      </c>
      <c r="BQ28" s="7">
        <v>4.9000082794825664E-2</v>
      </c>
      <c r="BR28" s="7">
        <v>4.4600801772580217E-2</v>
      </c>
      <c r="BS28" s="7">
        <v>9.8194290890188107E-3</v>
      </c>
      <c r="BT28" s="7">
        <v>1.1754481020059411E-2</v>
      </c>
      <c r="BU28" s="7">
        <v>1.3678111691840794E-2</v>
      </c>
      <c r="BV28" s="7">
        <v>5.98527654681766E-3</v>
      </c>
      <c r="BW28" s="7">
        <v>3.2631593500198294E-3</v>
      </c>
      <c r="BX28" s="7">
        <v>7.6255972073548429E-3</v>
      </c>
      <c r="BY28" s="7">
        <v>1.5192724301545965E-2</v>
      </c>
      <c r="BZ28" s="7">
        <v>0.10045199297063485</v>
      </c>
      <c r="CA28" s="7">
        <v>8.2061684377276886E-2</v>
      </c>
      <c r="CB28" s="7">
        <v>4.9851113740508116E-2</v>
      </c>
      <c r="CC28" s="7">
        <v>4.3110527100082091E-2</v>
      </c>
      <c r="CD28" s="7">
        <v>3.5947566730896267E-2</v>
      </c>
      <c r="CE28" s="7">
        <v>3.547277317831813E-2</v>
      </c>
      <c r="CF28" s="7">
        <v>3.5689591352408692E-2</v>
      </c>
      <c r="CG28" s="7">
        <v>1.9407379245350249E-2</v>
      </c>
      <c r="CH28" s="7">
        <v>2.5560661894655768E-2</v>
      </c>
      <c r="CI28" s="7">
        <v>2.3372709040828329E-2</v>
      </c>
      <c r="CJ28" s="7">
        <v>2.2273620151442686E-2</v>
      </c>
      <c r="CK28" s="7">
        <v>2.1463332600496442E-2</v>
      </c>
      <c r="CL28" s="7">
        <v>3.453918514250031E-2</v>
      </c>
      <c r="CM28" s="7">
        <v>2.6105542253682081E-2</v>
      </c>
      <c r="CN28" s="7">
        <v>2.7930603989455897E-2</v>
      </c>
      <c r="CO28" s="7">
        <v>2.5453619104864923E-2</v>
      </c>
      <c r="CP28" s="7">
        <v>2.0122073354244305E-2</v>
      </c>
      <c r="CR28" s="7">
        <f t="shared" ref="CR28" si="125">AVERAGE(B28:CP28)</f>
        <v>3.9520269518973847E-2</v>
      </c>
      <c r="CS28" s="7">
        <f t="shared" ref="CS28" si="126">STDEV(B28:CP28)</f>
        <v>2.5795090692301341E-2</v>
      </c>
    </row>
    <row r="29" spans="1:97" x14ac:dyDescent="0.2">
      <c r="A29" s="3" t="s">
        <v>17</v>
      </c>
      <c r="B29" s="7">
        <v>0.42397933506018731</v>
      </c>
      <c r="C29" s="7">
        <v>0.39177966177884038</v>
      </c>
      <c r="D29" s="7">
        <v>0.73974295105333554</v>
      </c>
      <c r="E29" s="7">
        <v>0.79717174358393517</v>
      </c>
      <c r="F29" s="7">
        <v>0.92267748594662857</v>
      </c>
      <c r="G29" s="7">
        <v>0.86052786741605813</v>
      </c>
      <c r="H29" s="7">
        <v>0.89252116437099027</v>
      </c>
      <c r="I29" s="7">
        <v>0.80533420216215967</v>
      </c>
      <c r="J29" s="7">
        <v>0.80635413312220705</v>
      </c>
      <c r="K29" s="7">
        <v>0.75164365520540533</v>
      </c>
      <c r="L29" s="7">
        <v>0.77147327223965023</v>
      </c>
      <c r="M29" s="7">
        <v>0.40924981270480659</v>
      </c>
      <c r="N29" s="7">
        <v>0.63117698274022183</v>
      </c>
      <c r="O29" s="7">
        <v>0.53647852190421952</v>
      </c>
      <c r="P29" s="7">
        <v>0.47884260026686354</v>
      </c>
      <c r="Q29" s="7">
        <v>0.58038681335708042</v>
      </c>
      <c r="R29" s="7">
        <v>0.62659588307365377</v>
      </c>
      <c r="S29" s="7">
        <v>0.56018621631143006</v>
      </c>
      <c r="T29" s="7">
        <v>0.56351826154898421</v>
      </c>
      <c r="U29" s="7">
        <v>0.76099008550527691</v>
      </c>
      <c r="V29" s="7">
        <v>0.51456261026086458</v>
      </c>
      <c r="W29" s="7">
        <v>0.52466110944107613</v>
      </c>
      <c r="X29" s="7">
        <v>0.89168944126103578</v>
      </c>
      <c r="Y29" s="7">
        <v>0.88314312138950823</v>
      </c>
      <c r="Z29" s="7">
        <v>0.89695152900363995</v>
      </c>
      <c r="AA29" s="7">
        <v>0.45411976641818469</v>
      </c>
      <c r="AB29" s="7">
        <v>0.46762041987555886</v>
      </c>
      <c r="AC29" s="7">
        <v>0.90667434144296366</v>
      </c>
      <c r="AD29" s="7">
        <v>0.86321693852027193</v>
      </c>
      <c r="AE29" s="7">
        <v>0.48327983146364056</v>
      </c>
      <c r="AF29" s="7">
        <v>0.9391026513621058</v>
      </c>
      <c r="AG29" s="7">
        <v>0.80561430133019607</v>
      </c>
      <c r="AH29" s="7">
        <v>0.91906320112144124</v>
      </c>
      <c r="AI29" s="7">
        <v>0.66085211818730427</v>
      </c>
      <c r="AJ29" s="7">
        <v>1.017456943843551</v>
      </c>
      <c r="AK29" s="7">
        <v>0.67387884234589446</v>
      </c>
      <c r="AL29" s="7">
        <v>0.42693060644328851</v>
      </c>
      <c r="AM29" s="7">
        <v>0.6349915516283452</v>
      </c>
      <c r="AN29" s="7">
        <v>0.67437239011240502</v>
      </c>
      <c r="AO29" s="7">
        <v>0.56901587655000607</v>
      </c>
      <c r="AP29" s="7">
        <v>0.51066770536654638</v>
      </c>
      <c r="AQ29" s="7">
        <v>0.46546434168585976</v>
      </c>
      <c r="AR29" s="7">
        <v>0.50753000647391444</v>
      </c>
      <c r="AS29" s="7">
        <v>0.48301461918277211</v>
      </c>
      <c r="AT29" s="7">
        <v>0.73543927499370576</v>
      </c>
      <c r="AU29" s="7">
        <v>0.50091090385535264</v>
      </c>
      <c r="AV29" s="7">
        <v>0.87172182866877346</v>
      </c>
      <c r="AW29" s="7">
        <v>0.69601180126246853</v>
      </c>
      <c r="AX29" s="7">
        <v>0.88846809213408007</v>
      </c>
      <c r="AY29" s="7">
        <v>0.90120392369172375</v>
      </c>
      <c r="AZ29" s="7">
        <v>0.88191808409730932</v>
      </c>
      <c r="BA29" s="7">
        <v>0.89906060532131749</v>
      </c>
      <c r="BB29" s="7">
        <v>0.90337247490565775</v>
      </c>
      <c r="BC29" s="7">
        <v>0.70723631540763365</v>
      </c>
      <c r="BD29" s="7">
        <v>0.79615555017911777</v>
      </c>
      <c r="BE29" s="7">
        <v>0.82759846588130104</v>
      </c>
      <c r="BF29" s="7">
        <v>0.73920958051655827</v>
      </c>
      <c r="BG29" s="7">
        <v>0.85974186652599505</v>
      </c>
      <c r="BH29" s="7">
        <v>0.86887332785472349</v>
      </c>
      <c r="BI29" s="7">
        <v>0.70542406666028479</v>
      </c>
      <c r="BJ29" s="7">
        <v>0.58976820449650846</v>
      </c>
      <c r="BK29" s="7">
        <v>0.69588806522027913</v>
      </c>
      <c r="BL29" s="7">
        <v>0.67963733290660366</v>
      </c>
      <c r="BM29" s="7">
        <v>0.64825938476627898</v>
      </c>
      <c r="BN29" s="7">
        <v>0.64642891705377092</v>
      </c>
      <c r="BO29" s="7">
        <v>0.65164911868590558</v>
      </c>
      <c r="BP29" s="7">
        <v>0.63992319586284663</v>
      </c>
      <c r="BQ29" s="7">
        <v>0.61187005801803429</v>
      </c>
      <c r="BR29" s="7">
        <v>0.58822717597351593</v>
      </c>
      <c r="BS29" s="7">
        <v>0.87232262506607872</v>
      </c>
      <c r="BT29" s="7">
        <v>0.87320984728673046</v>
      </c>
      <c r="BU29" s="7">
        <v>0.88646510718675287</v>
      </c>
      <c r="BV29" s="7">
        <v>0.87371684100794589</v>
      </c>
      <c r="BW29" s="7">
        <v>0.87913532390002957</v>
      </c>
      <c r="BX29" s="7">
        <v>0.88543278313164919</v>
      </c>
      <c r="BY29" s="7">
        <v>0.86400775145876285</v>
      </c>
      <c r="BZ29" s="7">
        <v>0.40005066135190626</v>
      </c>
      <c r="CA29" s="7">
        <v>0.47236974087523609</v>
      </c>
      <c r="CB29" s="7">
        <v>0.42808016281782635</v>
      </c>
      <c r="CC29" s="7">
        <v>0.64538327396863993</v>
      </c>
      <c r="CD29" s="7">
        <v>0.73575535533436276</v>
      </c>
      <c r="CE29" s="7">
        <v>0.85540522251027817</v>
      </c>
      <c r="CF29" s="7">
        <v>0.81863854111589862</v>
      </c>
      <c r="CG29" s="7">
        <v>0.80743183256659945</v>
      </c>
      <c r="CH29" s="7">
        <v>0.89718130355805803</v>
      </c>
      <c r="CI29" s="7">
        <v>0.88664805284184023</v>
      </c>
      <c r="CJ29" s="7">
        <v>0.89650765590804538</v>
      </c>
      <c r="CK29" s="7">
        <v>0.86830486641497051</v>
      </c>
      <c r="CL29" s="7">
        <v>0.8997917456789386</v>
      </c>
      <c r="CM29" s="7">
        <v>0.85159819710185214</v>
      </c>
      <c r="CN29" s="7">
        <v>0.88380299186266598</v>
      </c>
      <c r="CO29" s="7">
        <v>0.88190727606973629</v>
      </c>
      <c r="CP29" s="7">
        <v>0.89017910910180309</v>
      </c>
      <c r="CR29" s="7">
        <f t="shared" ref="CR29:CR31" si="127">AVERAGE(B29:CP29)</f>
        <v>0.72335299781848039</v>
      </c>
      <c r="CS29" s="7">
        <f t="shared" ref="CS29:CS31" si="128">STDEV(B29:CP29)</f>
        <v>0.16735975016599652</v>
      </c>
    </row>
    <row r="30" spans="1:97" x14ac:dyDescent="0.2">
      <c r="A30" s="3" t="s">
        <v>47</v>
      </c>
      <c r="B30" s="7">
        <v>1.5250772799139591E-3</v>
      </c>
      <c r="C30" s="7">
        <v>1.6610848300626327E-3</v>
      </c>
      <c r="D30" s="7">
        <v>9.1247130553743204E-4</v>
      </c>
      <c r="E30" s="7">
        <v>2.1664715347463515E-3</v>
      </c>
      <c r="F30" s="7">
        <v>1.8359731233377531E-3</v>
      </c>
      <c r="G30" s="7">
        <v>1.183396866392008E-3</v>
      </c>
      <c r="H30" s="7">
        <v>3.2190326576685738E-3</v>
      </c>
      <c r="I30" s="7">
        <v>1.2315002682649107E-3</v>
      </c>
      <c r="J30" s="7">
        <v>1.3149292720242831E-3</v>
      </c>
      <c r="K30" s="7">
        <v>1.7514784811337202E-3</v>
      </c>
      <c r="L30" s="7">
        <v>2.5324807821077867E-3</v>
      </c>
      <c r="M30" s="7">
        <v>2.3163530338416345E-3</v>
      </c>
      <c r="N30" s="7">
        <v>5.0285873982047861E-3</v>
      </c>
      <c r="O30" s="7">
        <v>1.3646794883191175E-3</v>
      </c>
      <c r="P30" s="7">
        <v>2.0582682118510764E-3</v>
      </c>
      <c r="Q30" s="7">
        <v>6.339020739070775E-3</v>
      </c>
      <c r="R30" s="7">
        <v>1.2386467966172274E-2</v>
      </c>
      <c r="S30" s="7">
        <v>1.2201694891793727E-3</v>
      </c>
      <c r="T30" s="7">
        <v>1.4721104877061595E-3</v>
      </c>
      <c r="U30" s="7">
        <v>8.8714755652459266E-3</v>
      </c>
      <c r="V30" s="7">
        <v>1.8578937871104981E-3</v>
      </c>
      <c r="W30" s="7">
        <v>2.3190070164919529E-3</v>
      </c>
      <c r="X30" s="7">
        <v>5.0472360083363595E-3</v>
      </c>
      <c r="Y30" s="7">
        <v>5.0523664366696249E-3</v>
      </c>
      <c r="Z30" s="7">
        <v>2.7257387152100714E-3</v>
      </c>
      <c r="AA30" s="7">
        <v>2.3912144682082539E-3</v>
      </c>
      <c r="AB30" s="7">
        <v>1.8715589750998285E-3</v>
      </c>
      <c r="AC30" s="7">
        <v>2.7149099348344539E-3</v>
      </c>
      <c r="AD30" s="7">
        <v>3.1521210874852434E-3</v>
      </c>
      <c r="AE30" s="7">
        <v>2.1866093380462455E-3</v>
      </c>
      <c r="AF30" s="7">
        <v>5.0030051351121164E-3</v>
      </c>
      <c r="AG30" s="7">
        <v>1.1107323103107343E-3</v>
      </c>
      <c r="AH30" s="7">
        <v>1.9391763628442526E-3</v>
      </c>
      <c r="AI30" s="7">
        <v>2.7656881959402728E-3</v>
      </c>
      <c r="AJ30" s="7">
        <v>1.1313236300260396E-3</v>
      </c>
      <c r="AK30" s="7">
        <v>1.8809116584773567E-3</v>
      </c>
      <c r="AL30" s="7">
        <v>1.8087869284728231E-3</v>
      </c>
      <c r="AM30" s="7">
        <v>1.0984345793179715E-3</v>
      </c>
      <c r="AN30" s="7">
        <v>2.5889444318580625E-3</v>
      </c>
      <c r="AO30" s="7">
        <v>2.0107277319736752E-3</v>
      </c>
      <c r="AP30" s="7">
        <v>2.5229127519662024E-3</v>
      </c>
      <c r="AQ30" s="7">
        <v>2.2745978770733082E-3</v>
      </c>
      <c r="AR30" s="7">
        <v>3.5191245486222416E-3</v>
      </c>
      <c r="AS30" s="7">
        <v>1.10499346601548E-3</v>
      </c>
      <c r="AT30" s="7">
        <v>3.7747719628858593E-3</v>
      </c>
      <c r="AU30" s="7">
        <v>3.4248021461285093E-3</v>
      </c>
      <c r="AV30" s="7">
        <v>2.6901913305427396E-3</v>
      </c>
      <c r="AW30" s="7">
        <v>1.6194586801633259E-3</v>
      </c>
      <c r="AX30" s="7">
        <v>2.8078360058881604E-3</v>
      </c>
      <c r="AY30" s="7">
        <v>1.6237866939108371E-3</v>
      </c>
      <c r="AZ30" s="7">
        <v>4.1217950570034204E-3</v>
      </c>
      <c r="BA30" s="7">
        <v>2.5066800601770156E-3</v>
      </c>
      <c r="BB30" s="7">
        <v>1.6737294552614623E-3</v>
      </c>
      <c r="BC30" s="7">
        <v>1.4220979495604786E-3</v>
      </c>
      <c r="BD30" s="7">
        <v>2.4563623775058956E-3</v>
      </c>
      <c r="BE30" s="7">
        <v>1.4931619656425692E-3</v>
      </c>
      <c r="BF30" s="7">
        <v>5.8395775391568061E-4</v>
      </c>
      <c r="BG30" s="7">
        <v>9.740021866852473E-4</v>
      </c>
      <c r="BH30" s="7">
        <v>2.3337688323866734E-3</v>
      </c>
      <c r="BI30" s="7">
        <v>1.1061254053037466E-3</v>
      </c>
      <c r="BJ30" s="7">
        <v>3.3977328241246588E-3</v>
      </c>
      <c r="BK30" s="7">
        <v>1.4248702819794504E-3</v>
      </c>
      <c r="BL30" s="7">
        <v>2.6485489899888037E-3</v>
      </c>
      <c r="BM30" s="7">
        <v>1.028244718919069E-3</v>
      </c>
      <c r="BN30" s="7">
        <v>9.0303751721690958E-4</v>
      </c>
      <c r="BO30" s="7">
        <v>1.0908947258339264E-3</v>
      </c>
      <c r="BP30" s="7">
        <v>1.859294823034596E-3</v>
      </c>
      <c r="BQ30" s="7">
        <v>0</v>
      </c>
      <c r="BR30" s="7">
        <v>2.3374446448655643E-3</v>
      </c>
      <c r="BS30" s="7">
        <v>1.0355891522215699E-3</v>
      </c>
      <c r="BT30" s="7">
        <v>1.0378599626774427E-3</v>
      </c>
      <c r="BU30" s="7">
        <v>4.7387388326672122E-3</v>
      </c>
      <c r="BV30" s="7">
        <v>2.3240625577751741E-3</v>
      </c>
      <c r="BW30" s="7">
        <v>3.8716140658409372E-4</v>
      </c>
      <c r="BX30" s="7">
        <v>3.1019931903814597E-3</v>
      </c>
      <c r="BY30" s="7">
        <v>8.3690228694576472E-4</v>
      </c>
      <c r="BZ30" s="7">
        <v>1.4938400605249507E-3</v>
      </c>
      <c r="CA30" s="7">
        <v>2.4016220855595377E-3</v>
      </c>
      <c r="CB30" s="7">
        <v>1.0342547659537296E-3</v>
      </c>
      <c r="CC30" s="7">
        <v>2.2238693721840126E-3</v>
      </c>
      <c r="CD30" s="7">
        <v>1.4751271830195261E-3</v>
      </c>
      <c r="CE30" s="7">
        <v>1.4029030647933988E-3</v>
      </c>
      <c r="CF30" s="7">
        <v>2.8017306633588159E-3</v>
      </c>
      <c r="CG30" s="7">
        <v>1.5990357641128892E-3</v>
      </c>
      <c r="CH30" s="7">
        <v>2.1938500067690278E-3</v>
      </c>
      <c r="CI30" s="7">
        <v>1.6767477100225088E-3</v>
      </c>
      <c r="CJ30" s="7">
        <v>2.1270351605385787E-3</v>
      </c>
      <c r="CK30" s="7">
        <v>1.6762052040928182E-3</v>
      </c>
      <c r="CL30" s="7">
        <v>2.6459156531349784E-3</v>
      </c>
      <c r="CM30" s="7">
        <v>9.6791343281651921E-4</v>
      </c>
      <c r="CN30" s="7">
        <v>1.6730164953713093E-3</v>
      </c>
      <c r="CO30" s="7">
        <v>1.36385958292423E-3</v>
      </c>
      <c r="CP30" s="7">
        <v>1.6131129928991267E-3</v>
      </c>
      <c r="CR30" s="7">
        <f t="shared" si="127"/>
        <v>2.2968170659412577E-3</v>
      </c>
      <c r="CS30" s="7">
        <f t="shared" si="128"/>
        <v>1.6954559345159241E-3</v>
      </c>
    </row>
    <row r="31" spans="1:97" x14ac:dyDescent="0.2">
      <c r="A31" s="3" t="s">
        <v>25</v>
      </c>
      <c r="B31" s="7">
        <f>IF((1-B28-B29-B30)&gt;0,1-B28-B29-B30,0)</f>
        <v>0.50567316438073939</v>
      </c>
      <c r="C31" s="7">
        <f t="shared" ref="C31:AK31" si="129">IF((1-C28-C29-C30)&gt;0,1-C28-C29-C30,0)</f>
        <v>0.5039799684665488</v>
      </c>
      <c r="D31" s="7">
        <f t="shared" si="129"/>
        <v>0.24066718190602185</v>
      </c>
      <c r="E31" s="7">
        <f t="shared" si="129"/>
        <v>0.17797519985014543</v>
      </c>
      <c r="F31" s="7">
        <f t="shared" si="129"/>
        <v>7.4381229892547557E-2</v>
      </c>
      <c r="G31" s="7">
        <f t="shared" si="129"/>
        <v>0.13247047159786518</v>
      </c>
      <c r="H31" s="7">
        <f t="shared" si="129"/>
        <v>9.6784835718616041E-2</v>
      </c>
      <c r="I31" s="7">
        <f t="shared" si="129"/>
        <v>0.14809182223529493</v>
      </c>
      <c r="J31" s="7">
        <f t="shared" si="129"/>
        <v>0.16794882697585653</v>
      </c>
      <c r="K31" s="7">
        <f t="shared" si="129"/>
        <v>0.22828880570341564</v>
      </c>
      <c r="L31" s="7">
        <f t="shared" si="129"/>
        <v>0.19972370625294697</v>
      </c>
      <c r="M31" s="7">
        <f t="shared" si="129"/>
        <v>0.49678326270015516</v>
      </c>
      <c r="N31" s="7">
        <f t="shared" si="129"/>
        <v>0.30544892985436733</v>
      </c>
      <c r="O31" s="7">
        <f t="shared" si="129"/>
        <v>0.40300317577032413</v>
      </c>
      <c r="P31" s="7">
        <f t="shared" si="129"/>
        <v>0.43208831414125914</v>
      </c>
      <c r="Q31" s="7">
        <f t="shared" si="129"/>
        <v>0.34469913483831882</v>
      </c>
      <c r="R31" s="7">
        <f t="shared" si="129"/>
        <v>0.29556152973372307</v>
      </c>
      <c r="S31" s="7">
        <f t="shared" si="129"/>
        <v>0.36525172738327272</v>
      </c>
      <c r="T31" s="7">
        <f t="shared" si="129"/>
        <v>0.36110368524094522</v>
      </c>
      <c r="U31" s="7">
        <f t="shared" si="129"/>
        <v>0.19718313804347343</v>
      </c>
      <c r="V31" s="7">
        <f t="shared" si="129"/>
        <v>0.41284351128797475</v>
      </c>
      <c r="W31" s="7">
        <f t="shared" si="129"/>
        <v>0.42035543761956778</v>
      </c>
      <c r="X31" s="7">
        <f t="shared" si="129"/>
        <v>8.6356308151933833E-2</v>
      </c>
      <c r="Y31" s="7">
        <f t="shared" si="129"/>
        <v>0.10627419118155779</v>
      </c>
      <c r="Z31" s="7">
        <f t="shared" si="129"/>
        <v>7.9537027621448E-2</v>
      </c>
      <c r="AA31" s="7">
        <f t="shared" si="129"/>
        <v>0.43999467183283136</v>
      </c>
      <c r="AB31" s="7">
        <f t="shared" si="129"/>
        <v>0.44510929461434973</v>
      </c>
      <c r="AC31" s="7">
        <f t="shared" si="129"/>
        <v>5.7376780834197193E-2</v>
      </c>
      <c r="AD31" s="7">
        <f t="shared" si="129"/>
        <v>0.10896120835333861</v>
      </c>
      <c r="AE31" s="7">
        <f t="shared" si="129"/>
        <v>0.45002973457296896</v>
      </c>
      <c r="AF31" s="7">
        <f t="shared" si="129"/>
        <v>4.8126658327771056E-2</v>
      </c>
      <c r="AG31" s="7">
        <f t="shared" si="129"/>
        <v>0.17345014840830503</v>
      </c>
      <c r="AH31" s="7">
        <f t="shared" si="129"/>
        <v>6.8646299090851834E-2</v>
      </c>
      <c r="AI31" s="7">
        <f t="shared" si="129"/>
        <v>0.31063235014594881</v>
      </c>
      <c r="AJ31" s="7">
        <f t="shared" si="129"/>
        <v>0</v>
      </c>
      <c r="AK31" s="7">
        <f t="shared" si="129"/>
        <v>0.27422093354834398</v>
      </c>
      <c r="AL31" s="7">
        <f t="shared" ref="AL31" si="130">IF((1-AL28-AL29-AL30)&gt;0,1-AL28-AL29-AL30,0)</f>
        <v>0.4955789895551867</v>
      </c>
      <c r="AM31" s="7">
        <f t="shared" ref="AM31" si="131">IF((1-AM28-AM29-AM30)&gt;0,1-AM28-AM29-AM30,0)</f>
        <v>0.32333788729657059</v>
      </c>
      <c r="AN31" s="7">
        <f t="shared" ref="AN31" si="132">IF((1-AN28-AN29-AN30)&gt;0,1-AN28-AN29-AN30,0)</f>
        <v>0.28130655040204233</v>
      </c>
      <c r="AO31" s="7">
        <f t="shared" ref="AO31" si="133">IF((1-AO28-AO29-AO30)&gt;0,1-AO28-AO29-AO30,0)</f>
        <v>0.36063767012416109</v>
      </c>
      <c r="AP31" s="7">
        <f t="shared" ref="AP31" si="134">IF((1-AP28-AP29-AP30)&gt;0,1-AP28-AP29-AP30,0)</f>
        <v>0.42056331083677229</v>
      </c>
      <c r="AQ31" s="7">
        <f t="shared" ref="AQ31" si="135">IF((1-AQ28-AQ29-AQ30)&gt;0,1-AQ28-AQ29-AQ30,0)</f>
        <v>0.45995799016254585</v>
      </c>
      <c r="AR31" s="7">
        <f t="shared" ref="AR31" si="136">IF((1-AR28-AR29-AR30)&gt;0,1-AR28-AR29-AR30,0)</f>
        <v>0.40628550144816211</v>
      </c>
      <c r="AS31" s="7">
        <f t="shared" ref="AS31" si="137">IF((1-AS28-AS29-AS30)&gt;0,1-AS28-AS29-AS30,0)</f>
        <v>0.45534361110330851</v>
      </c>
      <c r="AT31" s="7">
        <f t="shared" ref="AT31" si="138">IF((1-AT28-AT29-AT30)&gt;0,1-AT28-AT29-AT30,0)</f>
        <v>0.19880084053757421</v>
      </c>
      <c r="AU31" s="7">
        <f t="shared" ref="AU31" si="139">IF((1-AU28-AU29-AU30)&gt;0,1-AU28-AU29-AU30,0)</f>
        <v>0.41614753025529261</v>
      </c>
      <c r="AV31" s="7">
        <f t="shared" ref="AV31" si="140">IF((1-AV28-AV29-AV30)&gt;0,1-AV28-AV29-AV30,0)</f>
        <v>9.9042732883470069E-2</v>
      </c>
      <c r="AW31" s="7">
        <f t="shared" ref="AW31" si="141">IF((1-AW28-AW29-AW30)&gt;0,1-AW28-AW29-AW30,0)</f>
        <v>0.24940875907839666</v>
      </c>
      <c r="AX31" s="7">
        <f t="shared" ref="AX31" si="142">IF((1-AX28-AX29-AX30)&gt;0,1-AX28-AX29-AX30,0)</f>
        <v>9.5790533105320846E-2</v>
      </c>
      <c r="AY31" s="7">
        <f t="shared" ref="AY31" si="143">IF((1-AY28-AY29-AY30)&gt;0,1-AY28-AY29-AY30,0)</f>
        <v>7.8833105953404314E-2</v>
      </c>
      <c r="AZ31" s="7">
        <f t="shared" ref="AZ31" si="144">IF((1-AZ28-AZ29-AZ30)&gt;0,1-AZ28-AZ29-AZ30,0)</f>
        <v>0.11120296019226814</v>
      </c>
      <c r="BA31" s="7">
        <f t="shared" ref="BA31" si="145">IF((1-BA28-BA29-BA30)&gt;0,1-BA28-BA29-BA30,0)</f>
        <v>9.0035945327048561E-2</v>
      </c>
      <c r="BB31" s="7">
        <f t="shared" ref="BB31" si="146">IF((1-BB28-BB29-BB30)&gt;0,1-BB28-BB29-BB30,0)</f>
        <v>6.7011288957447443E-2</v>
      </c>
      <c r="BC31" s="7">
        <f t="shared" ref="BC31" si="147">IF((1-BC28-BC29-BC30)&gt;0,1-BC28-BC29-BC30,0)</f>
        <v>0.2706384261298409</v>
      </c>
      <c r="BD31" s="7">
        <f t="shared" ref="BD31" si="148">IF((1-BD28-BD29-BD30)&gt;0,1-BD28-BD29-BD30,0)</f>
        <v>0.16924355780778932</v>
      </c>
      <c r="BE31" s="7">
        <f t="shared" ref="BE31" si="149">IF((1-BE28-BE29-BE30)&gt;0,1-BE28-BE29-BE30,0)</f>
        <v>0.13999305160258255</v>
      </c>
      <c r="BF31" s="7">
        <f t="shared" ref="BF31" si="150">IF((1-BF28-BF29-BF30)&gt;0,1-BF28-BF29-BF30,0)</f>
        <v>0.21454270700170869</v>
      </c>
      <c r="BG31" s="7">
        <f t="shared" ref="BG31" si="151">IF((1-BG28-BG29-BG30)&gt;0,1-BG28-BG29-BG30,0)</f>
        <v>0.11766630654365956</v>
      </c>
      <c r="BH31" s="7">
        <f t="shared" ref="BH31" si="152">IF((1-BH28-BH29-BH30)&gt;0,1-BH28-BH29-BH30,0)</f>
        <v>0.10283944908938969</v>
      </c>
      <c r="BI31" s="7">
        <f t="shared" ref="BI31" si="153">IF((1-BI28-BI29-BI30)&gt;0,1-BI28-BI29-BI30,0)</f>
        <v>0.25562983999023625</v>
      </c>
      <c r="BJ31" s="7">
        <f t="shared" ref="BJ31" si="154">IF((1-BJ28-BJ29-BJ30)&gt;0,1-BJ28-BJ29-BJ30,0)</f>
        <v>0.35442199252825829</v>
      </c>
      <c r="BK31" s="7">
        <f t="shared" ref="BK31" si="155">IF((1-BK28-BK29-BK30)&gt;0,1-BK28-BK29-BK30,0)</f>
        <v>0.2696611961225035</v>
      </c>
      <c r="BL31" s="7">
        <f t="shared" ref="BL31" si="156">IF((1-BL28-BL29-BL30)&gt;0,1-BL28-BL29-BL30,0)</f>
        <v>0.28613511830251559</v>
      </c>
      <c r="BM31" s="7">
        <f t="shared" ref="BM31" si="157">IF((1-BM28-BM29-BM30)&gt;0,1-BM28-BM29-BM30,0)</f>
        <v>0.29167197935572542</v>
      </c>
      <c r="BN31" s="7">
        <f t="shared" ref="BN31" si="158">IF((1-BN28-BN29-BN30)&gt;0,1-BN28-BN29-BN30,0)</f>
        <v>0.30836010226141836</v>
      </c>
      <c r="BO31" s="7">
        <f t="shared" ref="BO31" si="159">IF((1-BO28-BO29-BO30)&gt;0,1-BO28-BO29-BO30,0)</f>
        <v>0.31102276041653298</v>
      </c>
      <c r="BP31" s="7">
        <f t="shared" ref="BP31" si="160">IF((1-BP28-BP29-BP30)&gt;0,1-BP28-BP29-BP30,0)</f>
        <v>0.31444700965927019</v>
      </c>
      <c r="BQ31" s="7">
        <f t="shared" ref="BQ31" si="161">IF((1-BQ28-BQ29-BQ30)&gt;0,1-BQ28-BQ29-BQ30,0)</f>
        <v>0.33912985918714</v>
      </c>
      <c r="BR31" s="7">
        <f t="shared" ref="BR31" si="162">IF((1-BR28-BR29-BR30)&gt;0,1-BR28-BR29-BR30,0)</f>
        <v>0.36483457760903831</v>
      </c>
      <c r="BS31" s="7">
        <f t="shared" ref="BS31" si="163">IF((1-BS28-BS29-BS30)&gt;0,1-BS28-BS29-BS30,0)</f>
        <v>0.11682235669268093</v>
      </c>
      <c r="BT31" s="7">
        <f t="shared" ref="BT31" si="164">IF((1-BT28-BT29-BT30)&gt;0,1-BT28-BT29-BT30,0)</f>
        <v>0.11399781173053272</v>
      </c>
      <c r="BU31" s="7">
        <f t="shared" ref="BU31" si="165">IF((1-BU28-BU29-BU30)&gt;0,1-BU28-BU29-BU30,0)</f>
        <v>9.5118042288739185E-2</v>
      </c>
      <c r="BV31" s="7">
        <f t="shared" ref="BV31" si="166">IF((1-BV28-BV29-BV30)&gt;0,1-BV28-BV29-BV30,0)</f>
        <v>0.11797381988746125</v>
      </c>
      <c r="BW31" s="7">
        <f t="shared" ref="BW31" si="167">IF((1-BW28-BW29-BW30)&gt;0,1-BW28-BW29-BW30,0)</f>
        <v>0.11721435534336647</v>
      </c>
      <c r="BX31" s="7">
        <f t="shared" ref="BX31" si="168">IF((1-BX28-BX29-BX30)&gt;0,1-BX28-BX29-BX30,0)</f>
        <v>0.10383962647061445</v>
      </c>
      <c r="BY31" s="7">
        <f t="shared" ref="BY31" si="169">IF((1-BY28-BY29-BY30)&gt;0,1-BY28-BY29-BY30,0)</f>
        <v>0.11996262195274544</v>
      </c>
      <c r="BZ31" s="7">
        <f t="shared" ref="BZ31" si="170">IF((1-BZ28-BZ29-BZ30)&gt;0,1-BZ28-BZ29-BZ30,0)</f>
        <v>0.49800350561693391</v>
      </c>
      <c r="CA31" s="7">
        <f t="shared" ref="CA31" si="171">IF((1-CA28-CA29-CA30)&gt;0,1-CA28-CA29-CA30,0)</f>
        <v>0.44316695266192746</v>
      </c>
      <c r="CB31" s="7">
        <f t="shared" ref="CB31" si="172">IF((1-CB28-CB29-CB30)&gt;0,1-CB28-CB29-CB30,0)</f>
        <v>0.52103446867571179</v>
      </c>
      <c r="CC31" s="7">
        <f t="shared" ref="CC31" si="173">IF((1-CC28-CC29-CC30)&gt;0,1-CC28-CC29-CC30,0)</f>
        <v>0.30928232955909396</v>
      </c>
      <c r="CD31" s="7">
        <f t="shared" ref="CD31" si="174">IF((1-CD28-CD29-CD30)&gt;0,1-CD28-CD29-CD30,0)</f>
        <v>0.22682195075172143</v>
      </c>
      <c r="CE31" s="7">
        <f t="shared" ref="CE31" si="175">IF((1-CE28-CE29-CE30)&gt;0,1-CE28-CE29-CE30,0)</f>
        <v>0.10771910124661033</v>
      </c>
      <c r="CF31" s="7">
        <f t="shared" ref="CF31" si="176">IF((1-CF28-CF29-CF30)&gt;0,1-CF28-CF29-CF30,0)</f>
        <v>0.14287013686833389</v>
      </c>
      <c r="CG31" s="7">
        <f t="shared" ref="CG31" si="177">IF((1-CG28-CG29-CG30)&gt;0,1-CG28-CG29-CG30,0)</f>
        <v>0.17156175242393737</v>
      </c>
      <c r="CH31" s="7">
        <f t="shared" ref="CH31" si="178">IF((1-CH28-CH29-CH30)&gt;0,1-CH28-CH29-CH30,0)</f>
        <v>7.5064184540517165E-2</v>
      </c>
      <c r="CI31" s="7">
        <f t="shared" ref="CI31" si="179">IF((1-CI28-CI29-CI30)&gt;0,1-CI28-CI29-CI30,0)</f>
        <v>8.8302490407308934E-2</v>
      </c>
      <c r="CJ31" s="7">
        <f t="shared" ref="CJ31" si="180">IF((1-CJ28-CJ29-CJ30)&gt;0,1-CJ28-CJ29-CJ30,0)</f>
        <v>7.9091688779973413E-2</v>
      </c>
      <c r="CK31" s="7">
        <f t="shared" ref="CK31" si="181">IF((1-CK28-CK29-CK30)&gt;0,1-CK28-CK29-CK30,0)</f>
        <v>0.10855559578044019</v>
      </c>
      <c r="CL31" s="7">
        <f t="shared" ref="CL31" si="182">IF((1-CL28-CL29-CL30)&gt;0,1-CL28-CL29-CL30,0)</f>
        <v>6.3023153525426104E-2</v>
      </c>
      <c r="CM31" s="7">
        <f t="shared" ref="CM31" si="183">IF((1-CM28-CM29-CM30)&gt;0,1-CM28-CM29-CM30,0)</f>
        <v>0.12132834721164923</v>
      </c>
      <c r="CN31" s="7">
        <f t="shared" ref="CN31" si="184">IF((1-CN28-CN29-CN30)&gt;0,1-CN28-CN29-CN30,0)</f>
        <v>8.6593387652506806E-2</v>
      </c>
      <c r="CO31" s="7">
        <f t="shared" ref="CO31" si="185">IF((1-CO28-CO29-CO30)&gt;0,1-CO28-CO29-CO30,0)</f>
        <v>9.1275245242474601E-2</v>
      </c>
      <c r="CP31" s="7">
        <f t="shared" ref="CP31" si="186">IF((1-CP28-CP29-CP30)&gt;0,1-CP28-CP29-CP30,0)</f>
        <v>8.8085704551053468E-2</v>
      </c>
      <c r="CR31" s="7">
        <f t="shared" si="127"/>
        <v>0.23532531652651131</v>
      </c>
      <c r="CS31" s="7">
        <f t="shared" si="128"/>
        <v>0.14391856813174117</v>
      </c>
    </row>
    <row r="32" spans="1:97" s="22" customFormat="1" x14ac:dyDescent="0.2">
      <c r="A32" s="8" t="s">
        <v>23</v>
      </c>
      <c r="B32" s="9">
        <f t="shared" ref="B32:T32" si="187">SUM(B28:B31)</f>
        <v>1</v>
      </c>
      <c r="C32" s="9">
        <f t="shared" si="187"/>
        <v>1</v>
      </c>
      <c r="D32" s="9">
        <f t="shared" si="187"/>
        <v>1</v>
      </c>
      <c r="E32" s="9">
        <f t="shared" si="187"/>
        <v>1</v>
      </c>
      <c r="F32" s="9">
        <f t="shared" si="187"/>
        <v>1</v>
      </c>
      <c r="G32" s="9">
        <f t="shared" si="187"/>
        <v>1</v>
      </c>
      <c r="H32" s="9">
        <f t="shared" si="187"/>
        <v>1</v>
      </c>
      <c r="I32" s="9">
        <f t="shared" si="187"/>
        <v>1</v>
      </c>
      <c r="J32" s="9">
        <f t="shared" si="187"/>
        <v>1</v>
      </c>
      <c r="K32" s="9">
        <f t="shared" si="187"/>
        <v>1</v>
      </c>
      <c r="L32" s="9">
        <f t="shared" si="187"/>
        <v>1</v>
      </c>
      <c r="M32" s="9">
        <f t="shared" si="187"/>
        <v>1</v>
      </c>
      <c r="N32" s="9">
        <f t="shared" si="187"/>
        <v>1</v>
      </c>
      <c r="O32" s="9">
        <f t="shared" si="187"/>
        <v>1</v>
      </c>
      <c r="P32" s="9">
        <f t="shared" si="187"/>
        <v>1</v>
      </c>
      <c r="Q32" s="9">
        <f t="shared" si="187"/>
        <v>1</v>
      </c>
      <c r="R32" s="9">
        <f t="shared" si="187"/>
        <v>1</v>
      </c>
      <c r="S32" s="9">
        <f t="shared" si="187"/>
        <v>1</v>
      </c>
      <c r="T32" s="9">
        <f t="shared" si="187"/>
        <v>1</v>
      </c>
      <c r="U32" s="9">
        <f t="shared" ref="U32:AK32" si="188">SUM(U28:U31)</f>
        <v>1</v>
      </c>
      <c r="V32" s="9">
        <f t="shared" si="188"/>
        <v>1</v>
      </c>
      <c r="W32" s="9">
        <f t="shared" si="188"/>
        <v>1</v>
      </c>
      <c r="X32" s="9">
        <f t="shared" si="188"/>
        <v>1</v>
      </c>
      <c r="Y32" s="9">
        <f t="shared" si="188"/>
        <v>1</v>
      </c>
      <c r="Z32" s="9">
        <f t="shared" si="188"/>
        <v>1</v>
      </c>
      <c r="AA32" s="9">
        <f t="shared" si="188"/>
        <v>0.99999999999999989</v>
      </c>
      <c r="AB32" s="9">
        <f t="shared" si="188"/>
        <v>1</v>
      </c>
      <c r="AC32" s="9">
        <f t="shared" si="188"/>
        <v>1</v>
      </c>
      <c r="AD32" s="9">
        <f t="shared" si="188"/>
        <v>1</v>
      </c>
      <c r="AE32" s="9">
        <f t="shared" si="188"/>
        <v>1</v>
      </c>
      <c r="AF32" s="9">
        <f t="shared" si="188"/>
        <v>1</v>
      </c>
      <c r="AG32" s="9">
        <f t="shared" si="188"/>
        <v>1</v>
      </c>
      <c r="AH32" s="9">
        <f t="shared" si="188"/>
        <v>1</v>
      </c>
      <c r="AI32" s="9">
        <f t="shared" si="188"/>
        <v>1</v>
      </c>
      <c r="AJ32" s="9">
        <f t="shared" si="188"/>
        <v>1.0460722864813361</v>
      </c>
      <c r="AK32" s="9">
        <f t="shared" si="188"/>
        <v>1</v>
      </c>
      <c r="AL32" s="9">
        <f t="shared" ref="AL32" si="189">SUM(AL28:AL31)</f>
        <v>1</v>
      </c>
      <c r="AM32" s="9">
        <f t="shared" ref="AM32" si="190">SUM(AM28:AM31)</f>
        <v>1</v>
      </c>
      <c r="AN32" s="9">
        <f t="shared" ref="AN32" si="191">SUM(AN28:AN31)</f>
        <v>1</v>
      </c>
      <c r="AO32" s="9">
        <f t="shared" ref="AO32" si="192">SUM(AO28:AO31)</f>
        <v>1</v>
      </c>
      <c r="AP32" s="9">
        <f t="shared" ref="AP32" si="193">SUM(AP28:AP31)</f>
        <v>1</v>
      </c>
      <c r="AQ32" s="9">
        <f t="shared" ref="AQ32" si="194">SUM(AQ28:AQ31)</f>
        <v>1</v>
      </c>
      <c r="AR32" s="9">
        <f t="shared" ref="AR32" si="195">SUM(AR28:AR31)</f>
        <v>1</v>
      </c>
      <c r="AS32" s="9">
        <f t="shared" ref="AS32" si="196">SUM(AS28:AS31)</f>
        <v>1</v>
      </c>
      <c r="AT32" s="9">
        <f t="shared" ref="AT32" si="197">SUM(AT28:AT31)</f>
        <v>1</v>
      </c>
      <c r="AU32" s="9">
        <f t="shared" ref="AU32" si="198">SUM(AU28:AU31)</f>
        <v>1</v>
      </c>
      <c r="AV32" s="9">
        <f t="shared" ref="AV32" si="199">SUM(AV28:AV31)</f>
        <v>1</v>
      </c>
      <c r="AW32" s="9">
        <f t="shared" ref="AW32" si="200">SUM(AW28:AW31)</f>
        <v>1</v>
      </c>
      <c r="AX32" s="9">
        <f t="shared" ref="AX32" si="201">SUM(AX28:AX31)</f>
        <v>1</v>
      </c>
      <c r="AY32" s="9">
        <f t="shared" ref="AY32" si="202">SUM(AY28:AY31)</f>
        <v>1</v>
      </c>
      <c r="AZ32" s="9">
        <f t="shared" ref="AZ32" si="203">SUM(AZ28:AZ31)</f>
        <v>1</v>
      </c>
      <c r="BA32" s="9">
        <f t="shared" ref="BA32" si="204">SUM(BA28:BA31)</f>
        <v>1</v>
      </c>
      <c r="BB32" s="9">
        <f t="shared" ref="BB32" si="205">SUM(BB28:BB31)</f>
        <v>1</v>
      </c>
      <c r="BC32" s="9">
        <f t="shared" ref="BC32" si="206">SUM(BC28:BC31)</f>
        <v>1</v>
      </c>
      <c r="BD32" s="9">
        <f t="shared" ref="BD32" si="207">SUM(BD28:BD31)</f>
        <v>1</v>
      </c>
      <c r="BE32" s="9">
        <f t="shared" ref="BE32" si="208">SUM(BE28:BE31)</f>
        <v>1</v>
      </c>
      <c r="BF32" s="9">
        <f t="shared" ref="BF32" si="209">SUM(BF28:BF31)</f>
        <v>1</v>
      </c>
      <c r="BG32" s="9">
        <f t="shared" ref="BG32" si="210">SUM(BG28:BG31)</f>
        <v>1</v>
      </c>
      <c r="BH32" s="9">
        <f t="shared" ref="BH32" si="211">SUM(BH28:BH31)</f>
        <v>1</v>
      </c>
      <c r="BI32" s="9">
        <f t="shared" ref="BI32" si="212">SUM(BI28:BI31)</f>
        <v>1</v>
      </c>
      <c r="BJ32" s="9">
        <f t="shared" ref="BJ32" si="213">SUM(BJ28:BJ31)</f>
        <v>1</v>
      </c>
      <c r="BK32" s="9">
        <f t="shared" ref="BK32" si="214">SUM(BK28:BK31)</f>
        <v>1</v>
      </c>
      <c r="BL32" s="9">
        <f t="shared" ref="BL32" si="215">SUM(BL28:BL31)</f>
        <v>1</v>
      </c>
      <c r="BM32" s="9">
        <f t="shared" ref="BM32" si="216">SUM(BM28:BM31)</f>
        <v>1</v>
      </c>
      <c r="BN32" s="9">
        <f t="shared" ref="BN32" si="217">SUM(BN28:BN31)</f>
        <v>1</v>
      </c>
      <c r="BO32" s="9">
        <f t="shared" ref="BO32" si="218">SUM(BO28:BO31)</f>
        <v>1</v>
      </c>
      <c r="BP32" s="9">
        <f t="shared" ref="BP32" si="219">SUM(BP28:BP31)</f>
        <v>1</v>
      </c>
      <c r="BQ32" s="9">
        <f t="shared" ref="BQ32" si="220">SUM(BQ28:BQ31)</f>
        <v>1</v>
      </c>
      <c r="BR32" s="9">
        <f t="shared" ref="BR32" si="221">SUM(BR28:BR31)</f>
        <v>1</v>
      </c>
      <c r="BS32" s="9">
        <f t="shared" ref="BS32" si="222">SUM(BS28:BS31)</f>
        <v>1</v>
      </c>
      <c r="BT32" s="9">
        <f t="shared" ref="BT32" si="223">SUM(BT28:BT31)</f>
        <v>1</v>
      </c>
      <c r="BU32" s="9">
        <f t="shared" ref="BU32" si="224">SUM(BU28:BU31)</f>
        <v>1</v>
      </c>
      <c r="BV32" s="9">
        <f t="shared" ref="BV32" si="225">SUM(BV28:BV31)</f>
        <v>1</v>
      </c>
      <c r="BW32" s="9">
        <f t="shared" ref="BW32" si="226">SUM(BW28:BW31)</f>
        <v>1</v>
      </c>
      <c r="BX32" s="9">
        <f t="shared" ref="BX32" si="227">SUM(BX28:BX31)</f>
        <v>1</v>
      </c>
      <c r="BY32" s="9">
        <f t="shared" ref="BY32" si="228">SUM(BY28:BY31)</f>
        <v>1</v>
      </c>
      <c r="BZ32" s="9">
        <f t="shared" ref="BZ32" si="229">SUM(BZ28:BZ31)</f>
        <v>1</v>
      </c>
      <c r="CA32" s="9">
        <f t="shared" ref="CA32" si="230">SUM(CA28:CA31)</f>
        <v>1</v>
      </c>
      <c r="CB32" s="9">
        <f t="shared" ref="CB32" si="231">SUM(CB28:CB31)</f>
        <v>1</v>
      </c>
      <c r="CC32" s="9">
        <f t="shared" ref="CC32" si="232">SUM(CC28:CC31)</f>
        <v>1</v>
      </c>
      <c r="CD32" s="9">
        <f t="shared" ref="CD32" si="233">SUM(CD28:CD31)</f>
        <v>1</v>
      </c>
      <c r="CE32" s="9">
        <f t="shared" ref="CE32" si="234">SUM(CE28:CE31)</f>
        <v>1</v>
      </c>
      <c r="CF32" s="9">
        <f t="shared" ref="CF32" si="235">SUM(CF28:CF31)</f>
        <v>1</v>
      </c>
      <c r="CG32" s="9">
        <f t="shared" ref="CG32" si="236">SUM(CG28:CG31)</f>
        <v>1</v>
      </c>
      <c r="CH32" s="9">
        <f t="shared" ref="CH32" si="237">SUM(CH28:CH31)</f>
        <v>1</v>
      </c>
      <c r="CI32" s="9">
        <f t="shared" ref="CI32" si="238">SUM(CI28:CI31)</f>
        <v>1</v>
      </c>
      <c r="CJ32" s="9">
        <f t="shared" ref="CJ32" si="239">SUM(CJ28:CJ31)</f>
        <v>1</v>
      </c>
      <c r="CK32" s="9">
        <f t="shared" ref="CK32" si="240">SUM(CK28:CK31)</f>
        <v>1</v>
      </c>
      <c r="CL32" s="9">
        <f t="shared" ref="CL32" si="241">SUM(CL28:CL31)</f>
        <v>1</v>
      </c>
      <c r="CM32" s="9">
        <f t="shared" ref="CM32" si="242">SUM(CM28:CM31)</f>
        <v>1</v>
      </c>
      <c r="CN32" s="9">
        <f t="shared" ref="CN32" si="243">SUM(CN28:CN31)</f>
        <v>1</v>
      </c>
      <c r="CO32" s="9">
        <f t="shared" ref="CO32" si="244">SUM(CO28:CO31)</f>
        <v>1</v>
      </c>
      <c r="CP32" s="9">
        <f t="shared" ref="CP32" si="245">SUM(CP28:CP31)</f>
        <v>1</v>
      </c>
      <c r="CR32" s="9">
        <f>SUM(CR28:CR31)</f>
        <v>1.0004954009299067</v>
      </c>
      <c r="CS32" s="23"/>
    </row>
    <row r="33" spans="1:102" x14ac:dyDescent="0.2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R33" s="6"/>
      <c r="CS33" s="6"/>
    </row>
    <row r="34" spans="1:102" x14ac:dyDescent="0.2">
      <c r="A34" s="3" t="s">
        <v>134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R34" s="6"/>
      <c r="CS34" s="6"/>
    </row>
    <row r="35" spans="1:102" x14ac:dyDescent="0.2">
      <c r="A35" s="3" t="s">
        <v>16</v>
      </c>
      <c r="B35" s="7">
        <f t="shared" ref="B35:I35" si="246">IF(SUM(B28+B29)&gt;1,1-B29,B28)</f>
        <v>6.8822423279159314E-2</v>
      </c>
      <c r="C35" s="7">
        <f t="shared" si="246"/>
        <v>0.10257928492454819</v>
      </c>
      <c r="D35" s="7">
        <f t="shared" si="246"/>
        <v>1.8677395735105219E-2</v>
      </c>
      <c r="E35" s="7">
        <f t="shared" si="246"/>
        <v>2.2686585031173059E-2</v>
      </c>
      <c r="F35" s="7">
        <f t="shared" si="246"/>
        <v>1.1053110374861193E-3</v>
      </c>
      <c r="G35" s="7">
        <f t="shared" si="246"/>
        <v>5.8182641196847067E-3</v>
      </c>
      <c r="H35" s="7">
        <f t="shared" si="246"/>
        <v>7.4749672527251471E-3</v>
      </c>
      <c r="I35" s="7">
        <f t="shared" si="246"/>
        <v>4.5342475334280485E-2</v>
      </c>
      <c r="J35" s="7">
        <f t="shared" ref="J35:T35" si="247">IF(SUM(J28+J29)&gt;1,1-J29,J28)</f>
        <v>2.4382110629912156E-2</v>
      </c>
      <c r="K35" s="7">
        <f t="shared" si="247"/>
        <v>1.8316060610045336E-2</v>
      </c>
      <c r="L35" s="7">
        <f t="shared" si="247"/>
        <v>2.6270540725294958E-2</v>
      </c>
      <c r="M35" s="7">
        <f t="shared" si="247"/>
        <v>9.1650571561196617E-2</v>
      </c>
      <c r="N35" s="7">
        <f t="shared" si="247"/>
        <v>5.8345500007206098E-2</v>
      </c>
      <c r="O35" s="7">
        <f t="shared" si="247"/>
        <v>5.9153622837137161E-2</v>
      </c>
      <c r="P35" s="7">
        <f t="shared" si="247"/>
        <v>8.7010817380026209E-2</v>
      </c>
      <c r="Q35" s="7">
        <f t="shared" si="247"/>
        <v>6.857503106553002E-2</v>
      </c>
      <c r="R35" s="7">
        <f t="shared" si="247"/>
        <v>6.5456119226450865E-2</v>
      </c>
      <c r="S35" s="7">
        <f t="shared" si="247"/>
        <v>7.3341886816117821E-2</v>
      </c>
      <c r="T35" s="7">
        <f t="shared" si="247"/>
        <v>7.3905942722364351E-2</v>
      </c>
      <c r="U35" s="7">
        <f t="shared" ref="U35:AI35" si="248">IF(SUM(U28+U29)&gt;1,1-U29,U28)</f>
        <v>3.2955300886003777E-2</v>
      </c>
      <c r="V35" s="7">
        <f t="shared" si="248"/>
        <v>7.0735984664050164E-2</v>
      </c>
      <c r="W35" s="7">
        <f t="shared" si="248"/>
        <v>5.2664445922864137E-2</v>
      </c>
      <c r="X35" s="7">
        <f t="shared" si="248"/>
        <v>1.6907014578694007E-2</v>
      </c>
      <c r="Y35" s="7">
        <f t="shared" si="248"/>
        <v>5.5303209922643445E-3</v>
      </c>
      <c r="Z35" s="7">
        <f t="shared" si="248"/>
        <v>2.0785704659701938E-2</v>
      </c>
      <c r="AA35" s="7">
        <f t="shared" si="248"/>
        <v>0.10349434728077561</v>
      </c>
      <c r="AB35" s="7">
        <f t="shared" si="248"/>
        <v>8.5398726534991601E-2</v>
      </c>
      <c r="AC35" s="7">
        <f t="shared" si="248"/>
        <v>3.3233967788004692E-2</v>
      </c>
      <c r="AD35" s="7">
        <f t="shared" si="248"/>
        <v>2.4669732038904241E-2</v>
      </c>
      <c r="AE35" s="7">
        <f t="shared" si="248"/>
        <v>6.4503824625344194E-2</v>
      </c>
      <c r="AF35" s="7">
        <f t="shared" si="248"/>
        <v>7.7676851750110524E-3</v>
      </c>
      <c r="AG35" s="7">
        <f t="shared" si="248"/>
        <v>1.9824817951188213E-2</v>
      </c>
      <c r="AH35" s="7">
        <f t="shared" si="248"/>
        <v>1.0351323424862618E-2</v>
      </c>
      <c r="AI35" s="7">
        <f t="shared" si="248"/>
        <v>2.5749843470806701E-2</v>
      </c>
      <c r="AJ35" s="7">
        <f>IF(SUM(AJ28+AJ29)&gt;1,0,AJ28)</f>
        <v>0</v>
      </c>
      <c r="AK35" s="7">
        <f t="shared" ref="AK35:CP35" si="249">IF(SUM(AK28+AK29)&gt;1,1-AK29,AK28)</f>
        <v>5.0019312447284199E-2</v>
      </c>
      <c r="AL35" s="7">
        <f t="shared" si="249"/>
        <v>7.5681617073052002E-2</v>
      </c>
      <c r="AM35" s="7">
        <f t="shared" si="249"/>
        <v>4.0572126495766261E-2</v>
      </c>
      <c r="AN35" s="7">
        <f t="shared" si="249"/>
        <v>4.173211505369457E-2</v>
      </c>
      <c r="AO35" s="7">
        <f t="shared" si="249"/>
        <v>6.8335725593859142E-2</v>
      </c>
      <c r="AP35" s="7">
        <f t="shared" si="249"/>
        <v>6.6246071044715138E-2</v>
      </c>
      <c r="AQ35" s="7">
        <f t="shared" si="249"/>
        <v>7.2303070274521153E-2</v>
      </c>
      <c r="AR35" s="7">
        <f t="shared" si="249"/>
        <v>8.2665367529301204E-2</v>
      </c>
      <c r="AS35" s="7">
        <f t="shared" si="249"/>
        <v>6.0536776247903837E-2</v>
      </c>
      <c r="AT35" s="7">
        <f t="shared" si="249"/>
        <v>6.1985112505834106E-2</v>
      </c>
      <c r="AU35" s="7">
        <f t="shared" si="249"/>
        <v>7.9516763743226249E-2</v>
      </c>
      <c r="AV35" s="7">
        <f t="shared" si="249"/>
        <v>2.6545247117213712E-2</v>
      </c>
      <c r="AW35" s="7">
        <f t="shared" si="249"/>
        <v>5.2959980978971435E-2</v>
      </c>
      <c r="AX35" s="7">
        <f t="shared" si="249"/>
        <v>1.293353875471096E-2</v>
      </c>
      <c r="AY35" s="7">
        <f t="shared" si="249"/>
        <v>1.8339183660961111E-2</v>
      </c>
      <c r="AZ35" s="7">
        <f t="shared" si="249"/>
        <v>2.7571606534190791E-3</v>
      </c>
      <c r="BA35" s="7">
        <f t="shared" si="249"/>
        <v>8.3967692914569247E-3</v>
      </c>
      <c r="BB35" s="7">
        <f t="shared" si="249"/>
        <v>2.7942506681633363E-2</v>
      </c>
      <c r="BC35" s="7">
        <f t="shared" si="249"/>
        <v>2.0703160512964999E-2</v>
      </c>
      <c r="BD35" s="7">
        <f t="shared" si="249"/>
        <v>3.2144529635587053E-2</v>
      </c>
      <c r="BE35" s="7">
        <f t="shared" si="249"/>
        <v>3.0915320550473815E-2</v>
      </c>
      <c r="BF35" s="7">
        <f t="shared" si="249"/>
        <v>4.5663754727817349E-2</v>
      </c>
      <c r="BG35" s="7">
        <f t="shared" si="249"/>
        <v>2.161782474366011E-2</v>
      </c>
      <c r="BH35" s="7">
        <f t="shared" si="249"/>
        <v>2.5953454223500129E-2</v>
      </c>
      <c r="BI35" s="7">
        <f t="shared" si="249"/>
        <v>3.7839967944175219E-2</v>
      </c>
      <c r="BJ35" s="7">
        <f t="shared" si="249"/>
        <v>5.2412070151108554E-2</v>
      </c>
      <c r="BK35" s="7">
        <f t="shared" si="249"/>
        <v>3.3025868375237896E-2</v>
      </c>
      <c r="BL35" s="7">
        <f t="shared" si="249"/>
        <v>3.1578999800891912E-2</v>
      </c>
      <c r="BM35" s="7">
        <f t="shared" si="249"/>
        <v>5.9040391159076534E-2</v>
      </c>
      <c r="BN35" s="7">
        <f t="shared" si="249"/>
        <v>4.4307943167593768E-2</v>
      </c>
      <c r="BO35" s="7">
        <f t="shared" si="249"/>
        <v>3.6237226171727581E-2</v>
      </c>
      <c r="BP35" s="7">
        <f t="shared" si="249"/>
        <v>4.3770499654848589E-2</v>
      </c>
      <c r="BQ35" s="7">
        <f t="shared" si="249"/>
        <v>4.9000082794825664E-2</v>
      </c>
      <c r="BR35" s="7">
        <f t="shared" si="249"/>
        <v>4.4600801772580217E-2</v>
      </c>
      <c r="BS35" s="7">
        <f t="shared" si="249"/>
        <v>9.8194290890188107E-3</v>
      </c>
      <c r="BT35" s="7">
        <f t="shared" si="249"/>
        <v>1.1754481020059411E-2</v>
      </c>
      <c r="BU35" s="7">
        <f t="shared" si="249"/>
        <v>1.3678111691840794E-2</v>
      </c>
      <c r="BV35" s="7">
        <f t="shared" si="249"/>
        <v>5.98527654681766E-3</v>
      </c>
      <c r="BW35" s="7">
        <f t="shared" si="249"/>
        <v>3.2631593500198294E-3</v>
      </c>
      <c r="BX35" s="7">
        <f t="shared" si="249"/>
        <v>7.6255972073548429E-3</v>
      </c>
      <c r="BY35" s="7">
        <f t="shared" si="249"/>
        <v>1.5192724301545965E-2</v>
      </c>
      <c r="BZ35" s="7">
        <f t="shared" si="249"/>
        <v>0.10045199297063485</v>
      </c>
      <c r="CA35" s="7">
        <f t="shared" si="249"/>
        <v>8.2061684377276886E-2</v>
      </c>
      <c r="CB35" s="7">
        <f t="shared" si="249"/>
        <v>4.9851113740508116E-2</v>
      </c>
      <c r="CC35" s="7">
        <f t="shared" si="249"/>
        <v>4.3110527100082091E-2</v>
      </c>
      <c r="CD35" s="7">
        <f t="shared" si="249"/>
        <v>3.5947566730896267E-2</v>
      </c>
      <c r="CE35" s="7">
        <f t="shared" si="249"/>
        <v>3.547277317831813E-2</v>
      </c>
      <c r="CF35" s="7">
        <f t="shared" si="249"/>
        <v>3.5689591352408692E-2</v>
      </c>
      <c r="CG35" s="7">
        <f t="shared" si="249"/>
        <v>1.9407379245350249E-2</v>
      </c>
      <c r="CH35" s="7">
        <f t="shared" si="249"/>
        <v>2.5560661894655768E-2</v>
      </c>
      <c r="CI35" s="7">
        <f t="shared" si="249"/>
        <v>2.3372709040828329E-2</v>
      </c>
      <c r="CJ35" s="7">
        <f t="shared" si="249"/>
        <v>2.2273620151442686E-2</v>
      </c>
      <c r="CK35" s="7">
        <f t="shared" si="249"/>
        <v>2.1463332600496442E-2</v>
      </c>
      <c r="CL35" s="7">
        <f t="shared" si="249"/>
        <v>3.453918514250031E-2</v>
      </c>
      <c r="CM35" s="7">
        <f t="shared" si="249"/>
        <v>2.6105542253682081E-2</v>
      </c>
      <c r="CN35" s="7">
        <f t="shared" si="249"/>
        <v>2.7930603989455897E-2</v>
      </c>
      <c r="CO35" s="7">
        <f t="shared" si="249"/>
        <v>2.5453619104864923E-2</v>
      </c>
      <c r="CP35" s="7">
        <f t="shared" si="249"/>
        <v>2.0122073354244305E-2</v>
      </c>
      <c r="CR35" s="7">
        <f t="shared" ref="CR35" si="250">AVERAGE(B35:CP35)</f>
        <v>3.9224742432868907E-2</v>
      </c>
      <c r="CS35" s="7">
        <f t="shared" ref="CS35" si="251">STDEV(B35:CP35)</f>
        <v>2.6090235316536009E-2</v>
      </c>
      <c r="CW35" s="6"/>
      <c r="CX35" s="6"/>
    </row>
    <row r="36" spans="1:102" x14ac:dyDescent="0.2">
      <c r="A36" s="3" t="s">
        <v>17</v>
      </c>
      <c r="B36" s="7">
        <f t="shared" ref="B36:T36" si="252">B29</f>
        <v>0.42397933506018731</v>
      </c>
      <c r="C36" s="7">
        <f t="shared" si="252"/>
        <v>0.39177966177884038</v>
      </c>
      <c r="D36" s="7">
        <f t="shared" si="252"/>
        <v>0.73974295105333554</v>
      </c>
      <c r="E36" s="7">
        <f t="shared" si="252"/>
        <v>0.79717174358393517</v>
      </c>
      <c r="F36" s="7">
        <f t="shared" si="252"/>
        <v>0.92267748594662857</v>
      </c>
      <c r="G36" s="7">
        <f t="shared" si="252"/>
        <v>0.86052786741605813</v>
      </c>
      <c r="H36" s="7">
        <f t="shared" si="252"/>
        <v>0.89252116437099027</v>
      </c>
      <c r="I36" s="7">
        <f t="shared" si="252"/>
        <v>0.80533420216215967</v>
      </c>
      <c r="J36" s="7">
        <f t="shared" si="252"/>
        <v>0.80635413312220705</v>
      </c>
      <c r="K36" s="7">
        <f t="shared" si="252"/>
        <v>0.75164365520540533</v>
      </c>
      <c r="L36" s="7">
        <f t="shared" si="252"/>
        <v>0.77147327223965023</v>
      </c>
      <c r="M36" s="7">
        <f t="shared" si="252"/>
        <v>0.40924981270480659</v>
      </c>
      <c r="N36" s="7">
        <f t="shared" si="252"/>
        <v>0.63117698274022183</v>
      </c>
      <c r="O36" s="7">
        <f t="shared" si="252"/>
        <v>0.53647852190421952</v>
      </c>
      <c r="P36" s="7">
        <f t="shared" si="252"/>
        <v>0.47884260026686354</v>
      </c>
      <c r="Q36" s="7">
        <f t="shared" si="252"/>
        <v>0.58038681335708042</v>
      </c>
      <c r="R36" s="7">
        <f t="shared" si="252"/>
        <v>0.62659588307365377</v>
      </c>
      <c r="S36" s="7">
        <f t="shared" si="252"/>
        <v>0.56018621631143006</v>
      </c>
      <c r="T36" s="7">
        <f t="shared" si="252"/>
        <v>0.56351826154898421</v>
      </c>
      <c r="U36" s="7">
        <f t="shared" ref="U36:AI36" si="253">U29</f>
        <v>0.76099008550527691</v>
      </c>
      <c r="V36" s="7">
        <f t="shared" si="253"/>
        <v>0.51456261026086458</v>
      </c>
      <c r="W36" s="7">
        <f t="shared" si="253"/>
        <v>0.52466110944107613</v>
      </c>
      <c r="X36" s="7">
        <f t="shared" si="253"/>
        <v>0.89168944126103578</v>
      </c>
      <c r="Y36" s="7">
        <f t="shared" si="253"/>
        <v>0.88314312138950823</v>
      </c>
      <c r="Z36" s="7">
        <f t="shared" si="253"/>
        <v>0.89695152900363995</v>
      </c>
      <c r="AA36" s="7">
        <f t="shared" si="253"/>
        <v>0.45411976641818469</v>
      </c>
      <c r="AB36" s="7">
        <f t="shared" si="253"/>
        <v>0.46762041987555886</v>
      </c>
      <c r="AC36" s="7">
        <f t="shared" si="253"/>
        <v>0.90667434144296366</v>
      </c>
      <c r="AD36" s="7">
        <f t="shared" si="253"/>
        <v>0.86321693852027193</v>
      </c>
      <c r="AE36" s="7">
        <f t="shared" si="253"/>
        <v>0.48327983146364056</v>
      </c>
      <c r="AF36" s="7">
        <f t="shared" si="253"/>
        <v>0.9391026513621058</v>
      </c>
      <c r="AG36" s="7">
        <f t="shared" si="253"/>
        <v>0.80561430133019607</v>
      </c>
      <c r="AH36" s="7">
        <f t="shared" si="253"/>
        <v>0.91906320112144124</v>
      </c>
      <c r="AI36" s="7">
        <f t="shared" si="253"/>
        <v>0.66085211818730427</v>
      </c>
      <c r="AJ36" s="7">
        <f>IF(SUM(AJ28+AJ29)&gt;1,1,AJ29)</f>
        <v>1</v>
      </c>
      <c r="AK36" s="7">
        <f t="shared" ref="AK36:CP36" si="254">AK29</f>
        <v>0.67387884234589446</v>
      </c>
      <c r="AL36" s="7">
        <f t="shared" si="254"/>
        <v>0.42693060644328851</v>
      </c>
      <c r="AM36" s="7">
        <f t="shared" si="254"/>
        <v>0.6349915516283452</v>
      </c>
      <c r="AN36" s="7">
        <f t="shared" si="254"/>
        <v>0.67437239011240502</v>
      </c>
      <c r="AO36" s="7">
        <f t="shared" si="254"/>
        <v>0.56901587655000607</v>
      </c>
      <c r="AP36" s="7">
        <f t="shared" si="254"/>
        <v>0.51066770536654638</v>
      </c>
      <c r="AQ36" s="7">
        <f t="shared" si="254"/>
        <v>0.46546434168585976</v>
      </c>
      <c r="AR36" s="7">
        <f t="shared" si="254"/>
        <v>0.50753000647391444</v>
      </c>
      <c r="AS36" s="7">
        <f t="shared" si="254"/>
        <v>0.48301461918277211</v>
      </c>
      <c r="AT36" s="7">
        <f t="shared" si="254"/>
        <v>0.73543927499370576</v>
      </c>
      <c r="AU36" s="7">
        <f t="shared" si="254"/>
        <v>0.50091090385535264</v>
      </c>
      <c r="AV36" s="7">
        <f t="shared" si="254"/>
        <v>0.87172182866877346</v>
      </c>
      <c r="AW36" s="7">
        <f t="shared" si="254"/>
        <v>0.69601180126246853</v>
      </c>
      <c r="AX36" s="7">
        <f t="shared" si="254"/>
        <v>0.88846809213408007</v>
      </c>
      <c r="AY36" s="7">
        <f t="shared" si="254"/>
        <v>0.90120392369172375</v>
      </c>
      <c r="AZ36" s="7">
        <f t="shared" si="254"/>
        <v>0.88191808409730932</v>
      </c>
      <c r="BA36" s="7">
        <f t="shared" si="254"/>
        <v>0.89906060532131749</v>
      </c>
      <c r="BB36" s="7">
        <f t="shared" si="254"/>
        <v>0.90337247490565775</v>
      </c>
      <c r="BC36" s="7">
        <f t="shared" si="254"/>
        <v>0.70723631540763365</v>
      </c>
      <c r="BD36" s="7">
        <f t="shared" si="254"/>
        <v>0.79615555017911777</v>
      </c>
      <c r="BE36" s="7">
        <f t="shared" si="254"/>
        <v>0.82759846588130104</v>
      </c>
      <c r="BF36" s="7">
        <f t="shared" si="254"/>
        <v>0.73920958051655827</v>
      </c>
      <c r="BG36" s="7">
        <f t="shared" si="254"/>
        <v>0.85974186652599505</v>
      </c>
      <c r="BH36" s="7">
        <f t="shared" si="254"/>
        <v>0.86887332785472349</v>
      </c>
      <c r="BI36" s="7">
        <f t="shared" si="254"/>
        <v>0.70542406666028479</v>
      </c>
      <c r="BJ36" s="7">
        <f t="shared" si="254"/>
        <v>0.58976820449650846</v>
      </c>
      <c r="BK36" s="7">
        <f t="shared" si="254"/>
        <v>0.69588806522027913</v>
      </c>
      <c r="BL36" s="7">
        <f t="shared" si="254"/>
        <v>0.67963733290660366</v>
      </c>
      <c r="BM36" s="7">
        <f t="shared" si="254"/>
        <v>0.64825938476627898</v>
      </c>
      <c r="BN36" s="7">
        <f t="shared" si="254"/>
        <v>0.64642891705377092</v>
      </c>
      <c r="BO36" s="7">
        <f t="shared" si="254"/>
        <v>0.65164911868590558</v>
      </c>
      <c r="BP36" s="7">
        <f t="shared" si="254"/>
        <v>0.63992319586284663</v>
      </c>
      <c r="BQ36" s="7">
        <f t="shared" si="254"/>
        <v>0.61187005801803429</v>
      </c>
      <c r="BR36" s="7">
        <f t="shared" si="254"/>
        <v>0.58822717597351593</v>
      </c>
      <c r="BS36" s="7">
        <f t="shared" si="254"/>
        <v>0.87232262506607872</v>
      </c>
      <c r="BT36" s="7">
        <f t="shared" si="254"/>
        <v>0.87320984728673046</v>
      </c>
      <c r="BU36" s="7">
        <f t="shared" si="254"/>
        <v>0.88646510718675287</v>
      </c>
      <c r="BV36" s="7">
        <f t="shared" si="254"/>
        <v>0.87371684100794589</v>
      </c>
      <c r="BW36" s="7">
        <f t="shared" si="254"/>
        <v>0.87913532390002957</v>
      </c>
      <c r="BX36" s="7">
        <f t="shared" si="254"/>
        <v>0.88543278313164919</v>
      </c>
      <c r="BY36" s="7">
        <f t="shared" si="254"/>
        <v>0.86400775145876285</v>
      </c>
      <c r="BZ36" s="7">
        <f t="shared" si="254"/>
        <v>0.40005066135190626</v>
      </c>
      <c r="CA36" s="7">
        <f t="shared" si="254"/>
        <v>0.47236974087523609</v>
      </c>
      <c r="CB36" s="7">
        <f t="shared" si="254"/>
        <v>0.42808016281782635</v>
      </c>
      <c r="CC36" s="7">
        <f t="shared" si="254"/>
        <v>0.64538327396863993</v>
      </c>
      <c r="CD36" s="7">
        <f t="shared" si="254"/>
        <v>0.73575535533436276</v>
      </c>
      <c r="CE36" s="7">
        <f t="shared" si="254"/>
        <v>0.85540522251027817</v>
      </c>
      <c r="CF36" s="7">
        <f t="shared" si="254"/>
        <v>0.81863854111589862</v>
      </c>
      <c r="CG36" s="7">
        <f t="shared" si="254"/>
        <v>0.80743183256659945</v>
      </c>
      <c r="CH36" s="7">
        <f t="shared" si="254"/>
        <v>0.89718130355805803</v>
      </c>
      <c r="CI36" s="7">
        <f t="shared" si="254"/>
        <v>0.88664805284184023</v>
      </c>
      <c r="CJ36" s="7">
        <f t="shared" si="254"/>
        <v>0.89650765590804538</v>
      </c>
      <c r="CK36" s="7">
        <f t="shared" si="254"/>
        <v>0.86830486641497051</v>
      </c>
      <c r="CL36" s="7">
        <f t="shared" si="254"/>
        <v>0.8997917456789386</v>
      </c>
      <c r="CM36" s="7">
        <f t="shared" si="254"/>
        <v>0.85159819710185214</v>
      </c>
      <c r="CN36" s="7">
        <f t="shared" si="254"/>
        <v>0.88380299186266598</v>
      </c>
      <c r="CO36" s="7">
        <f t="shared" si="254"/>
        <v>0.88190727606973629</v>
      </c>
      <c r="CP36" s="7">
        <f t="shared" si="254"/>
        <v>0.89017910910180309</v>
      </c>
      <c r="CR36" s="7">
        <f t="shared" ref="CR36:CR37" si="255">AVERAGE(B36:CP36)</f>
        <v>0.72316528874489372</v>
      </c>
      <c r="CS36" s="7">
        <f t="shared" ref="CS36:CS37" si="256">STDEV(B36:CP36)</f>
        <v>0.16703577674829051</v>
      </c>
      <c r="CW36" s="6"/>
      <c r="CX36" s="6"/>
    </row>
    <row r="37" spans="1:102" x14ac:dyDescent="0.2">
      <c r="A37" s="3" t="s">
        <v>24</v>
      </c>
      <c r="B37" s="7">
        <f>1-B35-B36</f>
        <v>0.5071982416606533</v>
      </c>
      <c r="C37" s="7">
        <f t="shared" ref="C37:AJ37" si="257">1-C35-C36</f>
        <v>0.50564105329661146</v>
      </c>
      <c r="D37" s="7">
        <f t="shared" si="257"/>
        <v>0.24157965321155928</v>
      </c>
      <c r="E37" s="7">
        <f t="shared" si="257"/>
        <v>0.18014167138489179</v>
      </c>
      <c r="F37" s="7">
        <f t="shared" si="257"/>
        <v>7.6217203015885304E-2</v>
      </c>
      <c r="G37" s="7">
        <f t="shared" si="257"/>
        <v>0.1336538684642572</v>
      </c>
      <c r="H37" s="7">
        <f t="shared" si="257"/>
        <v>0.10000386837628461</v>
      </c>
      <c r="I37" s="7">
        <f t="shared" si="257"/>
        <v>0.14932332250355984</v>
      </c>
      <c r="J37" s="7">
        <f t="shared" si="257"/>
        <v>0.16926375624788081</v>
      </c>
      <c r="K37" s="7">
        <f t="shared" si="257"/>
        <v>0.23004028418454936</v>
      </c>
      <c r="L37" s="7">
        <f t="shared" si="257"/>
        <v>0.20225618703505477</v>
      </c>
      <c r="M37" s="7">
        <f t="shared" si="257"/>
        <v>0.4990996157339968</v>
      </c>
      <c r="N37" s="7">
        <f t="shared" si="257"/>
        <v>0.31047751725257211</v>
      </c>
      <c r="O37" s="7">
        <f t="shared" si="257"/>
        <v>0.40436785525864327</v>
      </c>
      <c r="P37" s="7">
        <f t="shared" si="257"/>
        <v>0.43414658235311021</v>
      </c>
      <c r="Q37" s="7">
        <f t="shared" si="257"/>
        <v>0.3510381555773896</v>
      </c>
      <c r="R37" s="7">
        <f t="shared" si="257"/>
        <v>0.30794799769989534</v>
      </c>
      <c r="S37" s="7">
        <f t="shared" si="257"/>
        <v>0.36647189687245207</v>
      </c>
      <c r="T37" s="7">
        <f t="shared" si="257"/>
        <v>0.3625757957286514</v>
      </c>
      <c r="U37" s="7">
        <f t="shared" si="257"/>
        <v>0.20605461360871935</v>
      </c>
      <c r="V37" s="7">
        <f t="shared" si="257"/>
        <v>0.41470140507508524</v>
      </c>
      <c r="W37" s="7">
        <f t="shared" si="257"/>
        <v>0.42267444463605974</v>
      </c>
      <c r="X37" s="7">
        <f t="shared" si="257"/>
        <v>9.1403544160270189E-2</v>
      </c>
      <c r="Y37" s="7">
        <f t="shared" si="257"/>
        <v>0.11132655761822741</v>
      </c>
      <c r="Z37" s="7">
        <f t="shared" si="257"/>
        <v>8.2262766336658077E-2</v>
      </c>
      <c r="AA37" s="7">
        <f t="shared" si="257"/>
        <v>0.44238588630103964</v>
      </c>
      <c r="AB37" s="7">
        <f t="shared" si="257"/>
        <v>0.44698085358944956</v>
      </c>
      <c r="AC37" s="7">
        <f t="shared" si="257"/>
        <v>6.0091690769031647E-2</v>
      </c>
      <c r="AD37" s="7">
        <f t="shared" si="257"/>
        <v>0.11211332944082386</v>
      </c>
      <c r="AE37" s="7">
        <f t="shared" si="257"/>
        <v>0.45221634391101523</v>
      </c>
      <c r="AF37" s="7">
        <f t="shared" si="257"/>
        <v>5.312966346288317E-2</v>
      </c>
      <c r="AG37" s="7">
        <f t="shared" si="257"/>
        <v>0.17456088071861575</v>
      </c>
      <c r="AH37" s="7">
        <f t="shared" si="257"/>
        <v>7.0585475453696089E-2</v>
      </c>
      <c r="AI37" s="7">
        <f t="shared" si="257"/>
        <v>0.31339803834188906</v>
      </c>
      <c r="AJ37" s="7">
        <f t="shared" si="257"/>
        <v>0</v>
      </c>
      <c r="AK37" s="7">
        <f t="shared" ref="AK37:CP37" si="258">1-AK35-AK36</f>
        <v>0.27610184520682135</v>
      </c>
      <c r="AL37" s="7">
        <f t="shared" si="258"/>
        <v>0.49738777648365951</v>
      </c>
      <c r="AM37" s="7">
        <f t="shared" si="258"/>
        <v>0.32443632187588856</v>
      </c>
      <c r="AN37" s="7">
        <f t="shared" si="258"/>
        <v>0.28389549483390042</v>
      </c>
      <c r="AO37" s="7">
        <f t="shared" si="258"/>
        <v>0.36264839785613479</v>
      </c>
      <c r="AP37" s="7">
        <f t="shared" si="258"/>
        <v>0.42308622358873849</v>
      </c>
      <c r="AQ37" s="7">
        <f t="shared" si="258"/>
        <v>0.46223258803961914</v>
      </c>
      <c r="AR37" s="7">
        <f t="shared" si="258"/>
        <v>0.40980462599678436</v>
      </c>
      <c r="AS37" s="7">
        <f t="shared" si="258"/>
        <v>0.45644860456932401</v>
      </c>
      <c r="AT37" s="7">
        <f t="shared" si="258"/>
        <v>0.20257561250046008</v>
      </c>
      <c r="AU37" s="7">
        <f t="shared" si="258"/>
        <v>0.41957233240142111</v>
      </c>
      <c r="AV37" s="7">
        <f t="shared" si="258"/>
        <v>0.10173292421401281</v>
      </c>
      <c r="AW37" s="7">
        <f t="shared" si="258"/>
        <v>0.25102821775855999</v>
      </c>
      <c r="AX37" s="7">
        <f t="shared" si="258"/>
        <v>9.8598369111209005E-2</v>
      </c>
      <c r="AY37" s="7">
        <f t="shared" si="258"/>
        <v>8.0456892647315148E-2</v>
      </c>
      <c r="AZ37" s="7">
        <f t="shared" si="258"/>
        <v>0.11532475524927155</v>
      </c>
      <c r="BA37" s="7">
        <f t="shared" si="258"/>
        <v>9.2542625387225574E-2</v>
      </c>
      <c r="BB37" s="7">
        <f t="shared" si="258"/>
        <v>6.8685018412708909E-2</v>
      </c>
      <c r="BC37" s="7">
        <f t="shared" si="258"/>
        <v>0.2720605240794014</v>
      </c>
      <c r="BD37" s="7">
        <f t="shared" si="258"/>
        <v>0.17169992018529523</v>
      </c>
      <c r="BE37" s="7">
        <f t="shared" si="258"/>
        <v>0.14148621356822511</v>
      </c>
      <c r="BF37" s="7">
        <f t="shared" si="258"/>
        <v>0.21512666475562436</v>
      </c>
      <c r="BG37" s="7">
        <f t="shared" si="258"/>
        <v>0.11864030873034481</v>
      </c>
      <c r="BH37" s="7">
        <f t="shared" si="258"/>
        <v>0.10517321792177636</v>
      </c>
      <c r="BI37" s="7">
        <f t="shared" si="258"/>
        <v>0.25673596539554</v>
      </c>
      <c r="BJ37" s="7">
        <f t="shared" si="258"/>
        <v>0.35781972535238293</v>
      </c>
      <c r="BK37" s="7">
        <f t="shared" si="258"/>
        <v>0.27108606640448296</v>
      </c>
      <c r="BL37" s="7">
        <f t="shared" si="258"/>
        <v>0.28878366729250438</v>
      </c>
      <c r="BM37" s="7">
        <f t="shared" si="258"/>
        <v>0.29270022407464447</v>
      </c>
      <c r="BN37" s="7">
        <f t="shared" si="258"/>
        <v>0.30926313977863529</v>
      </c>
      <c r="BO37" s="7">
        <f t="shared" si="258"/>
        <v>0.31211365514236689</v>
      </c>
      <c r="BP37" s="7">
        <f t="shared" si="258"/>
        <v>0.31630630448230479</v>
      </c>
      <c r="BQ37" s="7">
        <f t="shared" si="258"/>
        <v>0.33912985918714</v>
      </c>
      <c r="BR37" s="7">
        <f t="shared" si="258"/>
        <v>0.36717202225390388</v>
      </c>
      <c r="BS37" s="7">
        <f t="shared" si="258"/>
        <v>0.1178579458449025</v>
      </c>
      <c r="BT37" s="7">
        <f t="shared" si="258"/>
        <v>0.11503567169321016</v>
      </c>
      <c r="BU37" s="7">
        <f t="shared" si="258"/>
        <v>9.9856781121406391E-2</v>
      </c>
      <c r="BV37" s="7">
        <f t="shared" si="258"/>
        <v>0.12029788244523643</v>
      </c>
      <c r="BW37" s="7">
        <f t="shared" si="258"/>
        <v>0.11760151674995056</v>
      </c>
      <c r="BX37" s="7">
        <f t="shared" si="258"/>
        <v>0.10694161966099591</v>
      </c>
      <c r="BY37" s="7">
        <f t="shared" si="258"/>
        <v>0.1207995242396912</v>
      </c>
      <c r="BZ37" s="7">
        <f t="shared" si="258"/>
        <v>0.49949734567745885</v>
      </c>
      <c r="CA37" s="7">
        <f t="shared" si="258"/>
        <v>0.44556857474748701</v>
      </c>
      <c r="CB37" s="7">
        <f t="shared" si="258"/>
        <v>0.52206872344166555</v>
      </c>
      <c r="CC37" s="7">
        <f t="shared" si="258"/>
        <v>0.31150619893127796</v>
      </c>
      <c r="CD37" s="7">
        <f t="shared" si="258"/>
        <v>0.22829707793474097</v>
      </c>
      <c r="CE37" s="7">
        <f t="shared" si="258"/>
        <v>0.10912200431140373</v>
      </c>
      <c r="CF37" s="7">
        <f t="shared" si="258"/>
        <v>0.1456718675316927</v>
      </c>
      <c r="CG37" s="7">
        <f t="shared" si="258"/>
        <v>0.17316078818805025</v>
      </c>
      <c r="CH37" s="7">
        <f t="shared" si="258"/>
        <v>7.7258034547286192E-2</v>
      </c>
      <c r="CI37" s="7">
        <f t="shared" si="258"/>
        <v>8.9979238117331439E-2</v>
      </c>
      <c r="CJ37" s="7">
        <f t="shared" si="258"/>
        <v>8.1218723940511994E-2</v>
      </c>
      <c r="CK37" s="7">
        <f t="shared" si="258"/>
        <v>0.110231800984533</v>
      </c>
      <c r="CL37" s="7">
        <f t="shared" si="258"/>
        <v>6.5669069178561079E-2</v>
      </c>
      <c r="CM37" s="7">
        <f t="shared" si="258"/>
        <v>0.12229626064446575</v>
      </c>
      <c r="CN37" s="7">
        <f t="shared" si="258"/>
        <v>8.8266404147878119E-2</v>
      </c>
      <c r="CO37" s="7">
        <f t="shared" si="258"/>
        <v>9.2639104825398833E-2</v>
      </c>
      <c r="CP37" s="7">
        <f t="shared" si="258"/>
        <v>8.9698817543952591E-2</v>
      </c>
      <c r="CR37" s="7">
        <f t="shared" si="255"/>
        <v>0.23760996882223728</v>
      </c>
      <c r="CS37" s="7">
        <f t="shared" si="256"/>
        <v>0.14387665618234452</v>
      </c>
      <c r="CW37" s="6"/>
      <c r="CX37" s="6"/>
    </row>
    <row r="38" spans="1:102" s="22" customFormat="1" x14ac:dyDescent="0.2">
      <c r="A38" s="11" t="s">
        <v>22</v>
      </c>
      <c r="B38" s="9">
        <f>SUM(B35:B37)</f>
        <v>1</v>
      </c>
      <c r="C38" s="9">
        <f t="shared" ref="C38:AJ38" si="259">SUM(C35:C37)</f>
        <v>1</v>
      </c>
      <c r="D38" s="9">
        <f t="shared" si="259"/>
        <v>1</v>
      </c>
      <c r="E38" s="9">
        <f t="shared" si="259"/>
        <v>1</v>
      </c>
      <c r="F38" s="9">
        <f t="shared" si="259"/>
        <v>1</v>
      </c>
      <c r="G38" s="9">
        <f t="shared" si="259"/>
        <v>1</v>
      </c>
      <c r="H38" s="9">
        <f t="shared" si="259"/>
        <v>1</v>
      </c>
      <c r="I38" s="9">
        <f t="shared" si="259"/>
        <v>1</v>
      </c>
      <c r="J38" s="9">
        <f t="shared" si="259"/>
        <v>1</v>
      </c>
      <c r="K38" s="9">
        <f t="shared" si="259"/>
        <v>1</v>
      </c>
      <c r="L38" s="9">
        <f t="shared" si="259"/>
        <v>1</v>
      </c>
      <c r="M38" s="9">
        <f t="shared" si="259"/>
        <v>1</v>
      </c>
      <c r="N38" s="9">
        <f t="shared" si="259"/>
        <v>1</v>
      </c>
      <c r="O38" s="9">
        <f t="shared" si="259"/>
        <v>1</v>
      </c>
      <c r="P38" s="9">
        <f t="shared" si="259"/>
        <v>1</v>
      </c>
      <c r="Q38" s="9">
        <f t="shared" si="259"/>
        <v>1</v>
      </c>
      <c r="R38" s="9">
        <f t="shared" si="259"/>
        <v>1</v>
      </c>
      <c r="S38" s="9">
        <f t="shared" si="259"/>
        <v>1</v>
      </c>
      <c r="T38" s="9">
        <f t="shared" si="259"/>
        <v>1</v>
      </c>
      <c r="U38" s="9">
        <f t="shared" si="259"/>
        <v>1</v>
      </c>
      <c r="V38" s="9">
        <f t="shared" si="259"/>
        <v>1</v>
      </c>
      <c r="W38" s="9">
        <f t="shared" si="259"/>
        <v>1</v>
      </c>
      <c r="X38" s="9">
        <f t="shared" si="259"/>
        <v>1</v>
      </c>
      <c r="Y38" s="9">
        <f t="shared" si="259"/>
        <v>1</v>
      </c>
      <c r="Z38" s="9">
        <f t="shared" si="259"/>
        <v>1</v>
      </c>
      <c r="AA38" s="9">
        <f t="shared" si="259"/>
        <v>1</v>
      </c>
      <c r="AB38" s="9">
        <f t="shared" si="259"/>
        <v>1</v>
      </c>
      <c r="AC38" s="9">
        <f t="shared" si="259"/>
        <v>1</v>
      </c>
      <c r="AD38" s="9">
        <f t="shared" si="259"/>
        <v>1</v>
      </c>
      <c r="AE38" s="9">
        <f t="shared" si="259"/>
        <v>1</v>
      </c>
      <c r="AF38" s="9">
        <f t="shared" si="259"/>
        <v>1</v>
      </c>
      <c r="AG38" s="9">
        <f t="shared" si="259"/>
        <v>1</v>
      </c>
      <c r="AH38" s="9">
        <f t="shared" si="259"/>
        <v>1</v>
      </c>
      <c r="AI38" s="9">
        <f t="shared" si="259"/>
        <v>1</v>
      </c>
      <c r="AJ38" s="9">
        <f t="shared" si="259"/>
        <v>1</v>
      </c>
      <c r="AK38" s="9">
        <f t="shared" ref="AK38:CP38" si="260">SUM(AK35:AK37)</f>
        <v>1</v>
      </c>
      <c r="AL38" s="9">
        <f t="shared" si="260"/>
        <v>1</v>
      </c>
      <c r="AM38" s="9">
        <f t="shared" si="260"/>
        <v>1</v>
      </c>
      <c r="AN38" s="9">
        <f t="shared" si="260"/>
        <v>1</v>
      </c>
      <c r="AO38" s="9">
        <f t="shared" si="260"/>
        <v>1</v>
      </c>
      <c r="AP38" s="9">
        <f t="shared" si="260"/>
        <v>1</v>
      </c>
      <c r="AQ38" s="9">
        <f t="shared" si="260"/>
        <v>1</v>
      </c>
      <c r="AR38" s="9">
        <f t="shared" si="260"/>
        <v>1</v>
      </c>
      <c r="AS38" s="9">
        <f t="shared" si="260"/>
        <v>1</v>
      </c>
      <c r="AT38" s="9">
        <f t="shared" si="260"/>
        <v>1</v>
      </c>
      <c r="AU38" s="9">
        <f t="shared" si="260"/>
        <v>1</v>
      </c>
      <c r="AV38" s="9">
        <f t="shared" si="260"/>
        <v>1</v>
      </c>
      <c r="AW38" s="9">
        <f t="shared" si="260"/>
        <v>1</v>
      </c>
      <c r="AX38" s="9">
        <f t="shared" si="260"/>
        <v>1</v>
      </c>
      <c r="AY38" s="9">
        <f t="shared" si="260"/>
        <v>1</v>
      </c>
      <c r="AZ38" s="9">
        <f t="shared" si="260"/>
        <v>1</v>
      </c>
      <c r="BA38" s="9">
        <f t="shared" si="260"/>
        <v>1</v>
      </c>
      <c r="BB38" s="9">
        <f t="shared" si="260"/>
        <v>1</v>
      </c>
      <c r="BC38" s="9">
        <f t="shared" si="260"/>
        <v>1</v>
      </c>
      <c r="BD38" s="9">
        <f t="shared" si="260"/>
        <v>1</v>
      </c>
      <c r="BE38" s="9">
        <f t="shared" si="260"/>
        <v>1</v>
      </c>
      <c r="BF38" s="9">
        <f t="shared" si="260"/>
        <v>1</v>
      </c>
      <c r="BG38" s="9">
        <f t="shared" si="260"/>
        <v>1</v>
      </c>
      <c r="BH38" s="9">
        <f t="shared" si="260"/>
        <v>1</v>
      </c>
      <c r="BI38" s="9">
        <f t="shared" si="260"/>
        <v>1</v>
      </c>
      <c r="BJ38" s="9">
        <f t="shared" si="260"/>
        <v>1</v>
      </c>
      <c r="BK38" s="9">
        <f t="shared" si="260"/>
        <v>1</v>
      </c>
      <c r="BL38" s="9">
        <f t="shared" si="260"/>
        <v>1</v>
      </c>
      <c r="BM38" s="9">
        <f t="shared" si="260"/>
        <v>1</v>
      </c>
      <c r="BN38" s="9">
        <f t="shared" si="260"/>
        <v>1</v>
      </c>
      <c r="BO38" s="9">
        <f t="shared" si="260"/>
        <v>1</v>
      </c>
      <c r="BP38" s="9">
        <f t="shared" si="260"/>
        <v>1</v>
      </c>
      <c r="BQ38" s="9">
        <f t="shared" si="260"/>
        <v>1</v>
      </c>
      <c r="BR38" s="9">
        <f t="shared" si="260"/>
        <v>1</v>
      </c>
      <c r="BS38" s="9">
        <f t="shared" si="260"/>
        <v>1</v>
      </c>
      <c r="BT38" s="9">
        <f t="shared" si="260"/>
        <v>1</v>
      </c>
      <c r="BU38" s="9">
        <f t="shared" si="260"/>
        <v>1</v>
      </c>
      <c r="BV38" s="9">
        <f t="shared" si="260"/>
        <v>1</v>
      </c>
      <c r="BW38" s="9">
        <f t="shared" si="260"/>
        <v>1</v>
      </c>
      <c r="BX38" s="9">
        <f t="shared" si="260"/>
        <v>1</v>
      </c>
      <c r="BY38" s="9">
        <f t="shared" si="260"/>
        <v>1</v>
      </c>
      <c r="BZ38" s="9">
        <f t="shared" si="260"/>
        <v>1</v>
      </c>
      <c r="CA38" s="9">
        <f t="shared" si="260"/>
        <v>1</v>
      </c>
      <c r="CB38" s="9">
        <f t="shared" si="260"/>
        <v>1</v>
      </c>
      <c r="CC38" s="9">
        <f t="shared" si="260"/>
        <v>1</v>
      </c>
      <c r="CD38" s="9">
        <f t="shared" si="260"/>
        <v>1</v>
      </c>
      <c r="CE38" s="9">
        <f t="shared" si="260"/>
        <v>1</v>
      </c>
      <c r="CF38" s="9">
        <f t="shared" si="260"/>
        <v>1</v>
      </c>
      <c r="CG38" s="9">
        <f t="shared" si="260"/>
        <v>1</v>
      </c>
      <c r="CH38" s="9">
        <f t="shared" si="260"/>
        <v>1</v>
      </c>
      <c r="CI38" s="9">
        <f t="shared" si="260"/>
        <v>1</v>
      </c>
      <c r="CJ38" s="9">
        <f t="shared" si="260"/>
        <v>1</v>
      </c>
      <c r="CK38" s="9">
        <f t="shared" si="260"/>
        <v>1</v>
      </c>
      <c r="CL38" s="9">
        <f t="shared" si="260"/>
        <v>1</v>
      </c>
      <c r="CM38" s="9">
        <f t="shared" si="260"/>
        <v>1</v>
      </c>
      <c r="CN38" s="9">
        <f t="shared" si="260"/>
        <v>1</v>
      </c>
      <c r="CO38" s="9">
        <f t="shared" si="260"/>
        <v>1</v>
      </c>
      <c r="CP38" s="9">
        <f t="shared" si="260"/>
        <v>1</v>
      </c>
      <c r="CR38" s="9">
        <f>SUM(CR34:CR37)</f>
        <v>0.99999999999999989</v>
      </c>
      <c r="CS38" s="23"/>
    </row>
    <row r="39" spans="1:102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102" ht="17" x14ac:dyDescent="0.25">
      <c r="A40" s="12" t="s">
        <v>40</v>
      </c>
    </row>
    <row r="41" spans="1:102" x14ac:dyDescent="0.2">
      <c r="A41" t="s">
        <v>135</v>
      </c>
    </row>
    <row r="42" spans="1:102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10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</sheetData>
  <mergeCells count="1">
    <mergeCell ref="B19:CP1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4D892-A5CA-4E48-B55E-4481B953EBAB}">
  <dimension ref="A1:AA834"/>
  <sheetViews>
    <sheetView zoomScale="110" zoomScaleNormal="110" workbookViewId="0">
      <selection sqref="A1:A2"/>
    </sheetView>
  </sheetViews>
  <sheetFormatPr baseColWidth="10" defaultColWidth="8.83203125" defaultRowHeight="15" x14ac:dyDescent="0.2"/>
  <cols>
    <col min="1" max="1" width="9.1640625"/>
    <col min="2" max="2" width="31.33203125" bestFit="1" customWidth="1"/>
    <col min="3" max="3" width="40.5" customWidth="1"/>
    <col min="4" max="6" width="9.1640625" style="7"/>
    <col min="7" max="7" width="29.5" customWidth="1"/>
    <col min="8" max="8" width="54.33203125" style="4" bestFit="1" customWidth="1"/>
    <col min="10" max="10" width="9.6640625" style="4" customWidth="1"/>
    <col min="11" max="11" width="10.33203125" style="4" customWidth="1"/>
    <col min="12" max="12" width="10" style="4" customWidth="1"/>
    <col min="15" max="16" width="12.5" bestFit="1" customWidth="1"/>
    <col min="19" max="19" width="12.5" bestFit="1" customWidth="1"/>
    <col min="23" max="23" width="12.5" bestFit="1" customWidth="1"/>
  </cols>
  <sheetData>
    <row r="1" spans="1:12" x14ac:dyDescent="0.2">
      <c r="A1" t="s">
        <v>154</v>
      </c>
    </row>
    <row r="2" spans="1:12" x14ac:dyDescent="0.2">
      <c r="A2" t="s">
        <v>155</v>
      </c>
    </row>
    <row r="3" spans="1:12" x14ac:dyDescent="0.2">
      <c r="A3" s="2" t="s">
        <v>136</v>
      </c>
      <c r="B3" s="2"/>
    </row>
    <row r="4" spans="1:12" x14ac:dyDescent="0.2">
      <c r="A4" s="2"/>
      <c r="B4" s="2"/>
    </row>
    <row r="6" spans="1:12" ht="17" x14ac:dyDescent="0.25">
      <c r="B6" s="3" t="s">
        <v>123</v>
      </c>
      <c r="C6" s="3" t="s">
        <v>29</v>
      </c>
      <c r="D6" s="18" t="s">
        <v>30</v>
      </c>
      <c r="E6" s="18" t="s">
        <v>31</v>
      </c>
      <c r="F6" s="18" t="s">
        <v>32</v>
      </c>
      <c r="G6" s="3" t="s">
        <v>22</v>
      </c>
      <c r="H6" s="3" t="s">
        <v>33</v>
      </c>
      <c r="J6" s="3"/>
      <c r="K6" s="3"/>
      <c r="L6" s="3"/>
    </row>
    <row r="7" spans="1:12" x14ac:dyDescent="0.2">
      <c r="B7" s="26" t="s">
        <v>49</v>
      </c>
      <c r="C7" s="4" t="s">
        <v>59</v>
      </c>
      <c r="D7" s="7">
        <v>0.16</v>
      </c>
      <c r="E7" s="7">
        <v>0.83</v>
      </c>
      <c r="F7" s="7">
        <v>1.0000000000000009E-2</v>
      </c>
      <c r="G7" s="7">
        <f t="shared" ref="G7:G13" si="0">SUM(D7:F7)</f>
        <v>1</v>
      </c>
      <c r="H7" s="4" t="s">
        <v>34</v>
      </c>
    </row>
    <row r="8" spans="1:12" x14ac:dyDescent="0.2">
      <c r="B8" s="26"/>
      <c r="C8" s="4" t="s">
        <v>59</v>
      </c>
      <c r="D8" s="7">
        <v>0.13</v>
      </c>
      <c r="E8" s="7">
        <v>0.78</v>
      </c>
      <c r="F8" s="7">
        <v>8.9999999999999969E-2</v>
      </c>
      <c r="G8" s="7">
        <f t="shared" si="0"/>
        <v>1</v>
      </c>
      <c r="H8" s="4" t="s">
        <v>34</v>
      </c>
    </row>
    <row r="9" spans="1:12" x14ac:dyDescent="0.2">
      <c r="B9" s="26"/>
      <c r="C9" s="4" t="s">
        <v>59</v>
      </c>
      <c r="D9" s="7">
        <v>0.12</v>
      </c>
      <c r="E9" s="7">
        <v>0.8</v>
      </c>
      <c r="F9" s="7">
        <v>7.999999999999996E-2</v>
      </c>
      <c r="G9" s="7">
        <f t="shared" si="0"/>
        <v>1</v>
      </c>
      <c r="H9" s="4" t="s">
        <v>34</v>
      </c>
    </row>
    <row r="10" spans="1:12" x14ac:dyDescent="0.2">
      <c r="B10" s="26"/>
      <c r="C10" s="4" t="s">
        <v>59</v>
      </c>
      <c r="D10" s="7">
        <v>0.17</v>
      </c>
      <c r="E10" s="7">
        <v>0.81</v>
      </c>
      <c r="F10" s="7">
        <v>1.9999999999999907E-2</v>
      </c>
      <c r="G10" s="7">
        <f t="shared" si="0"/>
        <v>1</v>
      </c>
      <c r="H10" s="4" t="s">
        <v>34</v>
      </c>
    </row>
    <row r="11" spans="1:12" x14ac:dyDescent="0.2">
      <c r="B11" s="26"/>
      <c r="C11" s="4" t="s">
        <v>59</v>
      </c>
      <c r="D11" s="7">
        <v>0.13</v>
      </c>
      <c r="E11" s="7">
        <v>0.82</v>
      </c>
      <c r="F11" s="7">
        <v>5.0000000000000044E-2</v>
      </c>
      <c r="G11" s="7">
        <f t="shared" si="0"/>
        <v>1</v>
      </c>
      <c r="H11" s="4" t="s">
        <v>34</v>
      </c>
    </row>
    <row r="12" spans="1:12" x14ac:dyDescent="0.2">
      <c r="B12" s="26"/>
      <c r="C12" s="4" t="s">
        <v>59</v>
      </c>
      <c r="D12" s="7">
        <v>0.15</v>
      </c>
      <c r="E12" s="7">
        <v>0.84</v>
      </c>
      <c r="F12" s="7">
        <v>1.0000000000000009E-2</v>
      </c>
      <c r="G12" s="7">
        <f t="shared" si="0"/>
        <v>1</v>
      </c>
      <c r="H12" s="4" t="s">
        <v>34</v>
      </c>
    </row>
    <row r="13" spans="1:12" x14ac:dyDescent="0.2">
      <c r="B13" s="26"/>
      <c r="C13" s="4" t="s">
        <v>59</v>
      </c>
      <c r="D13" s="7">
        <v>0.11</v>
      </c>
      <c r="E13" s="7">
        <v>0.77</v>
      </c>
      <c r="F13" s="7">
        <v>0.12</v>
      </c>
      <c r="G13" s="7">
        <f t="shared" si="0"/>
        <v>1</v>
      </c>
      <c r="H13" s="4" t="s">
        <v>34</v>
      </c>
    </row>
    <row r="14" spans="1:12" x14ac:dyDescent="0.2">
      <c r="B14" s="26"/>
      <c r="C14" s="4"/>
      <c r="G14" s="7"/>
    </row>
    <row r="15" spans="1:12" x14ac:dyDescent="0.2">
      <c r="B15" s="26"/>
      <c r="C15" s="4" t="s">
        <v>60</v>
      </c>
      <c r="D15" s="7">
        <f>AVERAGE(D7:D13)</f>
        <v>0.1385714285714286</v>
      </c>
      <c r="E15" s="7">
        <f>AVERAGE(E7:E13)</f>
        <v>0.80714285714285716</v>
      </c>
      <c r="F15" s="7">
        <f>AVERAGE(F7:F13)</f>
        <v>5.428571428571427E-2</v>
      </c>
      <c r="G15" s="7">
        <f>SUM(D15:F15)</f>
        <v>1</v>
      </c>
    </row>
    <row r="16" spans="1:12" x14ac:dyDescent="0.2">
      <c r="B16" s="26"/>
      <c r="C16" s="4" t="s">
        <v>35</v>
      </c>
      <c r="D16" s="7">
        <f>STDEV(D7:D13)</f>
        <v>2.1930626551751278E-2</v>
      </c>
      <c r="E16" s="7">
        <f>STDEV(E7:E13)</f>
        <v>2.5634797778466202E-2</v>
      </c>
      <c r="F16" s="7">
        <f>STDEV(F7:F13)</f>
        <v>4.3534332373864365E-2</v>
      </c>
      <c r="G16" s="7"/>
    </row>
    <row r="17" spans="2:16" x14ac:dyDescent="0.2">
      <c r="B17" s="26"/>
      <c r="G17" s="7"/>
    </row>
    <row r="18" spans="2:16" x14ac:dyDescent="0.2">
      <c r="B18" s="26"/>
      <c r="C18" s="4" t="s">
        <v>61</v>
      </c>
      <c r="D18" s="7">
        <v>0.22</v>
      </c>
      <c r="E18" s="7">
        <v>0.69</v>
      </c>
      <c r="F18" s="7">
        <v>9.000000000000008E-2</v>
      </c>
      <c r="G18" s="7">
        <f>SUM(D18:F18)</f>
        <v>1</v>
      </c>
      <c r="H18" s="4" t="s">
        <v>34</v>
      </c>
    </row>
    <row r="19" spans="2:16" x14ac:dyDescent="0.2">
      <c r="B19" s="26"/>
      <c r="C19" s="4" t="s">
        <v>61</v>
      </c>
      <c r="D19" s="7">
        <v>0.16</v>
      </c>
      <c r="E19" s="7">
        <v>0.73</v>
      </c>
      <c r="F19" s="7">
        <v>0.10999999999999999</v>
      </c>
      <c r="G19" s="7">
        <f>SUM(D19:F19)</f>
        <v>1</v>
      </c>
      <c r="H19" s="4" t="s">
        <v>34</v>
      </c>
    </row>
    <row r="20" spans="2:16" x14ac:dyDescent="0.2">
      <c r="B20" s="26"/>
      <c r="C20" s="4" t="s">
        <v>61</v>
      </c>
      <c r="D20" s="7">
        <v>0.14000000000000001</v>
      </c>
      <c r="E20" s="7">
        <v>0.76</v>
      </c>
      <c r="F20" s="7">
        <v>9.9999999999999978E-2</v>
      </c>
      <c r="G20" s="7">
        <f>SUM(D20:F20)</f>
        <v>1</v>
      </c>
      <c r="H20" s="4" t="s">
        <v>34</v>
      </c>
      <c r="K20"/>
      <c r="L20"/>
    </row>
    <row r="21" spans="2:16" x14ac:dyDescent="0.2">
      <c r="B21" s="26"/>
      <c r="C21" s="4" t="s">
        <v>61</v>
      </c>
      <c r="D21" s="7">
        <v>0.08</v>
      </c>
      <c r="E21" s="7">
        <v>0.75</v>
      </c>
      <c r="F21" s="7">
        <v>0.17000000000000004</v>
      </c>
      <c r="G21" s="7">
        <f>SUM(D21:F21)</f>
        <v>1</v>
      </c>
      <c r="H21" s="4" t="s">
        <v>34</v>
      </c>
      <c r="K21"/>
      <c r="L21"/>
    </row>
    <row r="22" spans="2:16" x14ac:dyDescent="0.2">
      <c r="B22" s="26"/>
      <c r="G22" s="7"/>
      <c r="K22"/>
      <c r="L22"/>
    </row>
    <row r="23" spans="2:16" x14ac:dyDescent="0.2">
      <c r="B23" s="26"/>
      <c r="C23" s="4" t="s">
        <v>62</v>
      </c>
      <c r="D23" s="7">
        <f>AVERAGE(D18:D21)</f>
        <v>0.15</v>
      </c>
      <c r="E23" s="7">
        <f>AVERAGE(E18:E21)</f>
        <v>0.73249999999999993</v>
      </c>
      <c r="F23" s="7">
        <f>AVERAGE(F18:F21)</f>
        <v>0.11750000000000002</v>
      </c>
      <c r="G23" s="7">
        <f>SUM(D23:F23)</f>
        <v>1</v>
      </c>
      <c r="K23"/>
      <c r="L23"/>
    </row>
    <row r="24" spans="2:16" x14ac:dyDescent="0.2">
      <c r="B24" s="26"/>
      <c r="C24" s="4" t="s">
        <v>35</v>
      </c>
      <c r="D24" s="7">
        <f>STDEV(D18:D21)</f>
        <v>5.7735026918962602E-2</v>
      </c>
      <c r="E24" s="7">
        <f>STDEV(E18:E21)</f>
        <v>3.0956959368344545E-2</v>
      </c>
      <c r="F24" s="7">
        <f>STDEV(F18:F21)</f>
        <v>3.5939764421413056E-2</v>
      </c>
      <c r="G24" s="7"/>
      <c r="K24"/>
      <c r="L24"/>
    </row>
    <row r="25" spans="2:16" x14ac:dyDescent="0.2">
      <c r="B25" s="26"/>
      <c r="C25" s="4"/>
      <c r="D25" s="4"/>
      <c r="E25"/>
      <c r="F25"/>
      <c r="H25"/>
      <c r="K25"/>
      <c r="L25"/>
    </row>
    <row r="26" spans="2:16" x14ac:dyDescent="0.2">
      <c r="B26" s="26"/>
      <c r="C26" s="4" t="s">
        <v>50</v>
      </c>
      <c r="D26" s="7">
        <v>0.159</v>
      </c>
      <c r="E26" s="7">
        <v>0.79900000000000004</v>
      </c>
      <c r="F26" s="7">
        <v>4.1999999999999926E-2</v>
      </c>
      <c r="G26" s="7">
        <f t="shared" ref="G26:G34" si="1">SUM(D26:F26)</f>
        <v>1</v>
      </c>
      <c r="H26" s="4" t="s">
        <v>51</v>
      </c>
      <c r="K26"/>
      <c r="L26"/>
    </row>
    <row r="27" spans="2:16" x14ac:dyDescent="0.2">
      <c r="B27" s="26"/>
      <c r="C27" s="4" t="s">
        <v>50</v>
      </c>
      <c r="D27" s="7">
        <v>0.19</v>
      </c>
      <c r="E27" s="7">
        <v>0.78100000000000003</v>
      </c>
      <c r="F27" s="7">
        <v>2.9000000000000026E-2</v>
      </c>
      <c r="G27" s="7">
        <f t="shared" si="1"/>
        <v>1</v>
      </c>
      <c r="H27" s="4" t="s">
        <v>51</v>
      </c>
      <c r="K27"/>
      <c r="L27"/>
    </row>
    <row r="28" spans="2:16" x14ac:dyDescent="0.2">
      <c r="B28" s="26"/>
      <c r="C28" s="4" t="s">
        <v>50</v>
      </c>
      <c r="D28" s="7">
        <v>0.16900000000000001</v>
      </c>
      <c r="E28" s="7">
        <v>0.82199999999999995</v>
      </c>
      <c r="F28" s="7">
        <v>9.000000000000008E-3</v>
      </c>
      <c r="G28" s="7">
        <f t="shared" si="1"/>
        <v>1</v>
      </c>
      <c r="H28" s="4" t="s">
        <v>51</v>
      </c>
      <c r="K28"/>
      <c r="L28"/>
    </row>
    <row r="29" spans="2:16" x14ac:dyDescent="0.2">
      <c r="B29" s="26"/>
      <c r="C29" s="4" t="s">
        <v>50</v>
      </c>
      <c r="D29" s="7">
        <v>0.19600000000000001</v>
      </c>
      <c r="E29" s="7">
        <v>0.79900000000000004</v>
      </c>
      <c r="F29" s="7">
        <v>5.0000000000000044E-3</v>
      </c>
      <c r="G29" s="7">
        <f t="shared" si="1"/>
        <v>1</v>
      </c>
      <c r="H29" s="4" t="s">
        <v>51</v>
      </c>
      <c r="K29"/>
      <c r="L29" s="7"/>
      <c r="M29" s="7"/>
      <c r="N29" s="7"/>
      <c r="O29" s="7"/>
      <c r="P29" s="4"/>
    </row>
    <row r="30" spans="2:16" x14ac:dyDescent="0.2">
      <c r="B30" s="26"/>
      <c r="C30" s="4" t="s">
        <v>50</v>
      </c>
      <c r="D30" s="7">
        <v>0.14899999999999999</v>
      </c>
      <c r="E30" s="7">
        <v>0.79900000000000004</v>
      </c>
      <c r="F30" s="7">
        <v>5.1999999999999935E-2</v>
      </c>
      <c r="G30" s="7">
        <f t="shared" si="1"/>
        <v>1</v>
      </c>
      <c r="H30" s="4" t="s">
        <v>51</v>
      </c>
      <c r="K30"/>
      <c r="L30"/>
      <c r="P30" s="4"/>
    </row>
    <row r="31" spans="2:16" x14ac:dyDescent="0.2">
      <c r="B31" s="26"/>
      <c r="C31" s="4" t="s">
        <v>50</v>
      </c>
      <c r="D31" s="7">
        <v>0.13900000000000001</v>
      </c>
      <c r="E31" s="7">
        <v>0.81599999999999995</v>
      </c>
      <c r="F31" s="7">
        <v>4.500000000000004E-2</v>
      </c>
      <c r="G31" s="7">
        <f t="shared" si="1"/>
        <v>1</v>
      </c>
      <c r="H31" s="4" t="s">
        <v>51</v>
      </c>
      <c r="K31"/>
      <c r="L31"/>
      <c r="P31" s="4"/>
    </row>
    <row r="32" spans="2:16" x14ac:dyDescent="0.2">
      <c r="B32" s="26"/>
      <c r="C32" s="4" t="s">
        <v>50</v>
      </c>
      <c r="D32" s="7">
        <v>0.14299999999999999</v>
      </c>
      <c r="E32" s="7">
        <v>0.81699999999999995</v>
      </c>
      <c r="F32" s="7">
        <v>4.0000000000000036E-2</v>
      </c>
      <c r="G32" s="7">
        <f t="shared" si="1"/>
        <v>1</v>
      </c>
      <c r="H32" s="4" t="s">
        <v>51</v>
      </c>
    </row>
    <row r="33" spans="2:12" x14ac:dyDescent="0.2">
      <c r="B33" s="26"/>
      <c r="C33" s="4" t="s">
        <v>50</v>
      </c>
      <c r="D33" s="7">
        <v>0.154</v>
      </c>
      <c r="E33" s="7">
        <v>0.78200000000000003</v>
      </c>
      <c r="F33" s="7">
        <v>6.3999999999999946E-2</v>
      </c>
      <c r="G33" s="7">
        <f t="shared" si="1"/>
        <v>1</v>
      </c>
      <c r="H33" s="4" t="s">
        <v>51</v>
      </c>
      <c r="K33"/>
      <c r="L33"/>
    </row>
    <row r="34" spans="2:12" x14ac:dyDescent="0.2">
      <c r="B34" s="26"/>
      <c r="C34" s="4" t="s">
        <v>50</v>
      </c>
      <c r="D34" s="7">
        <v>0.17299999999999999</v>
      </c>
      <c r="E34" s="7">
        <v>0.78300000000000003</v>
      </c>
      <c r="F34" s="7">
        <v>4.3999999999999928E-2</v>
      </c>
      <c r="G34" s="7">
        <f t="shared" si="1"/>
        <v>0.99999999999999989</v>
      </c>
      <c r="H34" s="4" t="s">
        <v>51</v>
      </c>
      <c r="K34"/>
      <c r="L34"/>
    </row>
    <row r="35" spans="2:12" x14ac:dyDescent="0.2">
      <c r="B35" s="26"/>
      <c r="C35" s="4"/>
      <c r="D35" s="4"/>
      <c r="E35"/>
      <c r="F35"/>
      <c r="H35"/>
    </row>
    <row r="36" spans="2:12" x14ac:dyDescent="0.2">
      <c r="B36" s="26"/>
      <c r="C36" s="4" t="s">
        <v>52</v>
      </c>
      <c r="D36" s="7">
        <f>AVERAGE(D26:D34)</f>
        <v>0.16355555555555557</v>
      </c>
      <c r="E36" s="7">
        <f>AVERAGE(E26:E34)</f>
        <v>0.79977777777777781</v>
      </c>
      <c r="F36" s="7">
        <f>AVERAGE(F26:F34)</f>
        <v>3.6666666666666653E-2</v>
      </c>
      <c r="G36" s="7">
        <f>SUM(D36:F36)</f>
        <v>1</v>
      </c>
      <c r="H36"/>
    </row>
    <row r="37" spans="2:12" x14ac:dyDescent="0.2">
      <c r="B37" s="26"/>
      <c r="C37" s="4" t="s">
        <v>35</v>
      </c>
      <c r="D37" s="7">
        <f>STDEV(D26:D34)</f>
        <v>2.0063094920220632E-2</v>
      </c>
      <c r="E37" s="7">
        <f>STDEV(E26:E34)</f>
        <v>1.58333333333333E-2</v>
      </c>
      <c r="F37" s="7">
        <f>STDEV(F26:F34)</f>
        <v>1.9274335267396359E-2</v>
      </c>
      <c r="G37" s="7"/>
      <c r="H37"/>
    </row>
    <row r="38" spans="2:12" x14ac:dyDescent="0.2">
      <c r="B38" s="26"/>
    </row>
    <row r="39" spans="2:12" x14ac:dyDescent="0.2">
      <c r="B39" s="26"/>
      <c r="C39" s="4" t="s">
        <v>112</v>
      </c>
      <c r="D39" s="7">
        <v>4.7E-2</v>
      </c>
      <c r="E39" s="7">
        <v>0.876</v>
      </c>
      <c r="F39" s="7">
        <v>7.6999999999999957E-2</v>
      </c>
      <c r="G39" s="7">
        <f t="shared" ref="G39:G51" si="2">SUM(D39:F39)</f>
        <v>1</v>
      </c>
      <c r="H39" s="4" t="s">
        <v>51</v>
      </c>
    </row>
    <row r="40" spans="2:12" x14ac:dyDescent="0.2">
      <c r="B40" s="26"/>
      <c r="C40" s="4" t="s">
        <v>112</v>
      </c>
      <c r="D40" s="7">
        <v>6.5000000000000002E-2</v>
      </c>
      <c r="E40" s="7">
        <v>0.83799999999999997</v>
      </c>
      <c r="F40" s="7">
        <v>9.7000000000000086E-2</v>
      </c>
      <c r="G40" s="7">
        <f t="shared" si="2"/>
        <v>1</v>
      </c>
      <c r="H40" s="4" t="s">
        <v>51</v>
      </c>
    </row>
    <row r="41" spans="2:12" x14ac:dyDescent="0.2">
      <c r="B41" s="26"/>
      <c r="C41" s="4" t="s">
        <v>112</v>
      </c>
      <c r="D41" s="7">
        <v>6.9000000000000006E-2</v>
      </c>
      <c r="E41" s="7">
        <v>0.83</v>
      </c>
      <c r="F41" s="7">
        <v>0.10100000000000009</v>
      </c>
      <c r="G41" s="7">
        <f t="shared" si="2"/>
        <v>1</v>
      </c>
      <c r="H41" s="4" t="s">
        <v>51</v>
      </c>
    </row>
    <row r="42" spans="2:12" x14ac:dyDescent="0.2">
      <c r="B42" s="26"/>
      <c r="C42" s="4" t="s">
        <v>112</v>
      </c>
      <c r="D42" s="7">
        <v>8.9999999999999993E-3</v>
      </c>
      <c r="E42" s="7">
        <v>0.91500000000000004</v>
      </c>
      <c r="F42" s="7">
        <v>7.5999999999999956E-2</v>
      </c>
      <c r="G42" s="7">
        <f t="shared" si="2"/>
        <v>1</v>
      </c>
      <c r="H42" s="4" t="s">
        <v>51</v>
      </c>
    </row>
    <row r="43" spans="2:12" x14ac:dyDescent="0.2">
      <c r="B43" s="26"/>
      <c r="C43" s="4" t="s">
        <v>112</v>
      </c>
      <c r="D43" s="7">
        <v>6.4000000000000001E-2</v>
      </c>
      <c r="E43" s="7">
        <v>0.85</v>
      </c>
      <c r="F43" s="7">
        <v>8.5999999999999965E-2</v>
      </c>
      <c r="G43" s="7">
        <f t="shared" si="2"/>
        <v>0.99999999999999989</v>
      </c>
      <c r="H43" s="4" t="s">
        <v>51</v>
      </c>
    </row>
    <row r="44" spans="2:12" x14ac:dyDescent="0.2">
      <c r="B44" s="26"/>
      <c r="C44" s="4" t="s">
        <v>112</v>
      </c>
      <c r="D44" s="7">
        <v>5.1999999999999998E-2</v>
      </c>
      <c r="E44" s="7">
        <v>0.85399999999999998</v>
      </c>
      <c r="F44" s="7">
        <v>9.3999999999999972E-2</v>
      </c>
      <c r="G44" s="7">
        <f t="shared" si="2"/>
        <v>1</v>
      </c>
      <c r="H44" s="4" t="s">
        <v>51</v>
      </c>
    </row>
    <row r="45" spans="2:12" x14ac:dyDescent="0.2">
      <c r="B45" s="26"/>
      <c r="C45" s="4" t="s">
        <v>112</v>
      </c>
      <c r="D45" s="7">
        <v>1.7999999999999999E-2</v>
      </c>
      <c r="E45" s="7">
        <v>0.85799999999999998</v>
      </c>
      <c r="F45" s="7">
        <v>0.124</v>
      </c>
      <c r="G45" s="7">
        <f t="shared" si="2"/>
        <v>1</v>
      </c>
      <c r="H45" s="4" t="s">
        <v>51</v>
      </c>
    </row>
    <row r="46" spans="2:12" x14ac:dyDescent="0.2">
      <c r="B46" s="26"/>
      <c r="C46" s="4" t="s">
        <v>112</v>
      </c>
      <c r="D46" s="7">
        <v>3.6999999999999998E-2</v>
      </c>
      <c r="E46" s="7">
        <v>0.84599999999999997</v>
      </c>
      <c r="F46" s="7">
        <v>0.11699999999999999</v>
      </c>
      <c r="G46" s="7">
        <f t="shared" si="2"/>
        <v>1</v>
      </c>
      <c r="H46" s="4" t="s">
        <v>51</v>
      </c>
    </row>
    <row r="47" spans="2:12" x14ac:dyDescent="0.2">
      <c r="B47" s="26"/>
      <c r="C47" s="4" t="s">
        <v>112</v>
      </c>
      <c r="D47" s="7">
        <v>3.5999999999999997E-2</v>
      </c>
      <c r="E47" s="7">
        <v>0.86499999999999999</v>
      </c>
      <c r="F47" s="7">
        <v>9.8999999999999977E-2</v>
      </c>
      <c r="G47" s="7">
        <f t="shared" si="2"/>
        <v>1</v>
      </c>
      <c r="H47" s="4" t="s">
        <v>51</v>
      </c>
    </row>
    <row r="48" spans="2:12" x14ac:dyDescent="0.2">
      <c r="B48" s="26"/>
      <c r="C48" s="4" t="s">
        <v>112</v>
      </c>
      <c r="D48" s="7">
        <v>8.5999999999999993E-2</v>
      </c>
      <c r="E48" s="7">
        <v>0.82</v>
      </c>
      <c r="F48" s="7">
        <v>9.4000000000000083E-2</v>
      </c>
      <c r="G48" s="7">
        <f t="shared" si="2"/>
        <v>1</v>
      </c>
      <c r="H48" s="4" t="s">
        <v>51</v>
      </c>
    </row>
    <row r="49" spans="2:27" x14ac:dyDescent="0.2">
      <c r="B49" s="26"/>
      <c r="C49" s="4" t="s">
        <v>112</v>
      </c>
      <c r="D49" s="7">
        <v>3.5999999999999997E-2</v>
      </c>
      <c r="E49" s="7">
        <v>0.90700000000000003</v>
      </c>
      <c r="F49" s="7">
        <v>5.699999999999994E-2</v>
      </c>
      <c r="G49" s="7">
        <f t="shared" si="2"/>
        <v>1</v>
      </c>
      <c r="H49" s="4" t="s">
        <v>51</v>
      </c>
    </row>
    <row r="50" spans="2:27" x14ac:dyDescent="0.2">
      <c r="B50" s="26"/>
      <c r="C50" s="4" t="s">
        <v>112</v>
      </c>
      <c r="D50" s="7">
        <v>2.1999999999999999E-2</v>
      </c>
      <c r="E50" s="7">
        <v>0.92300000000000004</v>
      </c>
      <c r="F50" s="7">
        <v>5.4999999999999938E-2</v>
      </c>
      <c r="G50" s="7">
        <f t="shared" si="2"/>
        <v>1</v>
      </c>
      <c r="H50" s="4" t="s">
        <v>51</v>
      </c>
    </row>
    <row r="51" spans="2:27" x14ac:dyDescent="0.2">
      <c r="B51" s="26"/>
      <c r="C51" s="4" t="s">
        <v>112</v>
      </c>
      <c r="D51" s="7">
        <v>3.9E-2</v>
      </c>
      <c r="E51" s="7">
        <v>0.88200000000000001</v>
      </c>
      <c r="F51" s="7">
        <v>7.8999999999999959E-2</v>
      </c>
      <c r="G51" s="7">
        <f t="shared" si="2"/>
        <v>1</v>
      </c>
      <c r="H51" s="4" t="s">
        <v>51</v>
      </c>
      <c r="Z51" s="15"/>
    </row>
    <row r="52" spans="2:27" x14ac:dyDescent="0.2">
      <c r="B52" s="26"/>
      <c r="C52" s="4"/>
      <c r="G52" s="7"/>
      <c r="Z52" s="15"/>
      <c r="AA52" s="15"/>
    </row>
    <row r="53" spans="2:27" x14ac:dyDescent="0.2">
      <c r="B53" s="26"/>
      <c r="C53" s="4" t="s">
        <v>111</v>
      </c>
      <c r="D53" s="7">
        <f>AVERAGE(D39:D51)</f>
        <v>4.4615384615384619E-2</v>
      </c>
      <c r="E53" s="7">
        <f>AVERAGE(E39:E51)</f>
        <v>0.86646153846153839</v>
      </c>
      <c r="F53" s="7">
        <f>AVERAGE(F39:F51)</f>
        <v>8.892307692307691E-2</v>
      </c>
      <c r="G53" s="7">
        <f>SUM(D53:F53)</f>
        <v>0.99999999999999989</v>
      </c>
      <c r="AA53" s="15"/>
    </row>
    <row r="54" spans="2:27" x14ac:dyDescent="0.2">
      <c r="B54" s="26"/>
      <c r="C54" s="4" t="s">
        <v>35</v>
      </c>
      <c r="D54" s="7">
        <f>STDEV(D39:D51)</f>
        <v>2.2145497892869247E-2</v>
      </c>
      <c r="E54" s="7">
        <f>STDEV(E39:E51)</f>
        <v>3.2589915067434069E-2</v>
      </c>
      <c r="F54" s="7">
        <f>STDEV(F39:F51)</f>
        <v>2.0348880143067384E-2</v>
      </c>
      <c r="G54" s="7"/>
      <c r="K54"/>
      <c r="L54"/>
      <c r="AA54" s="15"/>
    </row>
    <row r="55" spans="2:27" x14ac:dyDescent="0.2">
      <c r="B55" s="26"/>
      <c r="C55" s="4"/>
      <c r="D55" s="4"/>
      <c r="E55"/>
      <c r="F55"/>
      <c r="H55"/>
      <c r="K55"/>
      <c r="L55"/>
      <c r="AA55" s="15"/>
    </row>
    <row r="56" spans="2:27" x14ac:dyDescent="0.2">
      <c r="B56" s="26"/>
      <c r="C56" s="4" t="s">
        <v>53</v>
      </c>
      <c r="D56" s="7">
        <v>5.3999999999999999E-2</v>
      </c>
      <c r="E56" s="7">
        <v>0.94299999999999995</v>
      </c>
      <c r="F56" s="7">
        <v>3.0000000000000027E-3</v>
      </c>
      <c r="G56" s="7">
        <f t="shared" ref="G56:G70" si="3">SUM(D56:F56)</f>
        <v>1</v>
      </c>
      <c r="H56" s="4" t="s">
        <v>51</v>
      </c>
      <c r="AA56" s="15"/>
    </row>
    <row r="57" spans="2:27" x14ac:dyDescent="0.2">
      <c r="B57" s="26"/>
      <c r="C57" s="4" t="s">
        <v>53</v>
      </c>
      <c r="D57" s="7">
        <v>9.6000000000000002E-2</v>
      </c>
      <c r="E57" s="7">
        <v>0.90300000000000002</v>
      </c>
      <c r="F57" s="7">
        <v>1.0000000000000009E-3</v>
      </c>
      <c r="G57" s="7">
        <f t="shared" si="3"/>
        <v>1</v>
      </c>
      <c r="H57" s="4" t="s">
        <v>51</v>
      </c>
      <c r="AA57" s="15"/>
    </row>
    <row r="58" spans="2:27" x14ac:dyDescent="0.2">
      <c r="B58" s="26"/>
      <c r="C58" s="4" t="s">
        <v>53</v>
      </c>
      <c r="D58" s="7">
        <v>8.6999999999999994E-2</v>
      </c>
      <c r="E58" s="7">
        <v>0.9</v>
      </c>
      <c r="F58" s="7">
        <v>1.3000000000000012E-2</v>
      </c>
      <c r="G58" s="7">
        <f t="shared" si="3"/>
        <v>1</v>
      </c>
      <c r="H58" s="4" t="s">
        <v>51</v>
      </c>
      <c r="Z58" s="15"/>
    </row>
    <row r="59" spans="2:27" x14ac:dyDescent="0.2">
      <c r="B59" s="26"/>
      <c r="C59" s="4" t="s">
        <v>53</v>
      </c>
      <c r="D59" s="7">
        <v>9.1999999999999998E-2</v>
      </c>
      <c r="E59" s="7">
        <v>0.90800000000000003</v>
      </c>
      <c r="F59" s="7">
        <v>0</v>
      </c>
      <c r="G59" s="7">
        <f t="shared" si="3"/>
        <v>1</v>
      </c>
      <c r="H59" s="4" t="s">
        <v>51</v>
      </c>
    </row>
    <row r="60" spans="2:27" x14ac:dyDescent="0.2">
      <c r="B60" s="26"/>
      <c r="C60" s="4" t="s">
        <v>53</v>
      </c>
      <c r="D60" s="7">
        <v>6.6000000000000003E-2</v>
      </c>
      <c r="E60" s="7">
        <v>0.93400000000000005</v>
      </c>
      <c r="F60" s="7">
        <v>0</v>
      </c>
      <c r="G60" s="7">
        <f t="shared" si="3"/>
        <v>1</v>
      </c>
      <c r="H60" s="4" t="s">
        <v>51</v>
      </c>
    </row>
    <row r="61" spans="2:27" x14ac:dyDescent="0.2">
      <c r="B61" s="26"/>
      <c r="C61" s="4" t="s">
        <v>53</v>
      </c>
      <c r="D61" s="7">
        <v>0.115</v>
      </c>
      <c r="E61" s="7">
        <v>0.88500000000000001</v>
      </c>
      <c r="F61" s="7">
        <v>0</v>
      </c>
      <c r="G61" s="7">
        <f t="shared" si="3"/>
        <v>1</v>
      </c>
      <c r="H61" s="4" t="s">
        <v>51</v>
      </c>
    </row>
    <row r="62" spans="2:27" x14ac:dyDescent="0.2">
      <c r="B62" s="26"/>
      <c r="C62" s="4" t="s">
        <v>53</v>
      </c>
      <c r="D62" s="7">
        <v>0.11</v>
      </c>
      <c r="E62" s="7">
        <v>0.89</v>
      </c>
      <c r="F62" s="7">
        <v>0</v>
      </c>
      <c r="G62" s="7">
        <f t="shared" si="3"/>
        <v>1</v>
      </c>
      <c r="H62" s="4" t="s">
        <v>51</v>
      </c>
      <c r="Z62" s="15"/>
    </row>
    <row r="63" spans="2:27" x14ac:dyDescent="0.2">
      <c r="B63" s="26"/>
      <c r="C63" s="4" t="s">
        <v>53</v>
      </c>
      <c r="D63" s="7">
        <v>6.7000000000000004E-2</v>
      </c>
      <c r="E63" s="7">
        <v>0.89800000000000002</v>
      </c>
      <c r="F63" s="7">
        <v>3.5000000000000031E-2</v>
      </c>
      <c r="G63" s="7">
        <f t="shared" si="3"/>
        <v>1</v>
      </c>
      <c r="H63" s="4" t="s">
        <v>51</v>
      </c>
    </row>
    <row r="64" spans="2:27" x14ac:dyDescent="0.2">
      <c r="B64" s="26"/>
      <c r="C64" s="4" t="s">
        <v>53</v>
      </c>
      <c r="D64" s="7">
        <v>9.7000000000000003E-2</v>
      </c>
      <c r="E64" s="7">
        <v>0.90300000000000002</v>
      </c>
      <c r="F64" s="7">
        <v>0</v>
      </c>
      <c r="G64" s="7">
        <f t="shared" si="3"/>
        <v>1</v>
      </c>
      <c r="H64" s="4" t="s">
        <v>51</v>
      </c>
    </row>
    <row r="65" spans="2:27" x14ac:dyDescent="0.2">
      <c r="B65" s="26"/>
      <c r="C65" s="4" t="s">
        <v>53</v>
      </c>
      <c r="D65" s="7">
        <v>0.14499999999999999</v>
      </c>
      <c r="E65" s="7">
        <v>0.85499999999999998</v>
      </c>
      <c r="F65" s="7">
        <v>0</v>
      </c>
      <c r="G65" s="7">
        <f t="shared" si="3"/>
        <v>1</v>
      </c>
      <c r="H65" s="4" t="s">
        <v>51</v>
      </c>
      <c r="AA65" s="15"/>
    </row>
    <row r="66" spans="2:27" x14ac:dyDescent="0.2">
      <c r="B66" s="26"/>
      <c r="C66" s="4" t="s">
        <v>53</v>
      </c>
      <c r="D66" s="7">
        <v>0.11700000000000001</v>
      </c>
      <c r="E66" s="7">
        <v>0.88300000000000001</v>
      </c>
      <c r="F66" s="7">
        <v>0</v>
      </c>
      <c r="G66" s="7">
        <f t="shared" si="3"/>
        <v>1</v>
      </c>
      <c r="H66" s="4" t="s">
        <v>51</v>
      </c>
    </row>
    <row r="67" spans="2:27" x14ac:dyDescent="0.2">
      <c r="B67" s="26"/>
      <c r="C67" s="4" t="s">
        <v>53</v>
      </c>
      <c r="D67" s="7">
        <v>0.124</v>
      </c>
      <c r="E67" s="7">
        <v>0.876</v>
      </c>
      <c r="F67" s="7">
        <v>0</v>
      </c>
      <c r="G67" s="7">
        <f t="shared" si="3"/>
        <v>1</v>
      </c>
      <c r="H67" s="4" t="s">
        <v>51</v>
      </c>
    </row>
    <row r="68" spans="2:27" x14ac:dyDescent="0.2">
      <c r="B68" s="26"/>
      <c r="C68" s="4" t="s">
        <v>53</v>
      </c>
      <c r="D68" s="7">
        <v>5.2999999999999999E-2</v>
      </c>
      <c r="E68" s="7">
        <v>0.873</v>
      </c>
      <c r="F68" s="7">
        <v>7.3999999999999955E-2</v>
      </c>
      <c r="G68" s="7">
        <f t="shared" si="3"/>
        <v>1</v>
      </c>
      <c r="H68" s="4" t="s">
        <v>51</v>
      </c>
    </row>
    <row r="69" spans="2:27" x14ac:dyDescent="0.2">
      <c r="B69" s="26"/>
      <c r="C69" s="4" t="s">
        <v>53</v>
      </c>
      <c r="D69" s="7">
        <v>2.4E-2</v>
      </c>
      <c r="E69" s="7">
        <v>0.93700000000000006</v>
      </c>
      <c r="F69" s="7">
        <v>3.8999999999999924E-2</v>
      </c>
      <c r="G69" s="7">
        <f t="shared" si="3"/>
        <v>1</v>
      </c>
      <c r="H69" s="4" t="s">
        <v>51</v>
      </c>
    </row>
    <row r="70" spans="2:27" x14ac:dyDescent="0.2">
      <c r="B70" s="26"/>
      <c r="C70" s="4" t="s">
        <v>53</v>
      </c>
      <c r="D70" s="7">
        <v>8.6999999999999994E-2</v>
      </c>
      <c r="E70" s="7">
        <v>0.91300000000000003</v>
      </c>
      <c r="F70" s="7">
        <v>0</v>
      </c>
      <c r="G70" s="7">
        <f t="shared" si="3"/>
        <v>1</v>
      </c>
      <c r="H70" s="4" t="s">
        <v>51</v>
      </c>
      <c r="AA70" s="15"/>
    </row>
    <row r="71" spans="2:27" x14ac:dyDescent="0.2">
      <c r="B71" s="26"/>
      <c r="C71" s="4" t="s">
        <v>53</v>
      </c>
      <c r="D71" s="7">
        <v>7.3999999999999996E-2</v>
      </c>
      <c r="E71" s="7">
        <v>0.92600000000000005</v>
      </c>
      <c r="F71" s="7">
        <v>0</v>
      </c>
      <c r="G71" s="7">
        <f>SUM(D71:F71)</f>
        <v>1</v>
      </c>
      <c r="H71" s="4" t="s">
        <v>51</v>
      </c>
    </row>
    <row r="72" spans="2:27" x14ac:dyDescent="0.2">
      <c r="B72" s="26"/>
      <c r="G72" s="7"/>
    </row>
    <row r="73" spans="2:27" x14ac:dyDescent="0.2">
      <c r="B73" s="26"/>
      <c r="C73" s="4" t="s">
        <v>54</v>
      </c>
      <c r="D73" s="7">
        <f>AVERAGE(D56:D71)</f>
        <v>8.7999999999999995E-2</v>
      </c>
      <c r="E73" s="7">
        <f>AVERAGE(E56:E71)</f>
        <v>0.90168749999999998</v>
      </c>
      <c r="F73" s="7">
        <f>AVERAGE(F56:F71)</f>
        <v>1.0312499999999995E-2</v>
      </c>
      <c r="G73" s="7">
        <f>SUM(D73:F73)</f>
        <v>0.99999999999999989</v>
      </c>
    </row>
    <row r="74" spans="2:27" x14ac:dyDescent="0.2">
      <c r="B74" s="26"/>
      <c r="C74" s="4" t="s">
        <v>35</v>
      </c>
      <c r="D74" s="7">
        <f>STDEV(D56:D71)</f>
        <v>3.0940803695659491E-2</v>
      </c>
      <c r="E74" s="7">
        <f>STDEV(E56:E71)</f>
        <v>2.477019378204378E-2</v>
      </c>
      <c r="F74" s="7">
        <f>STDEV(F56:F71)</f>
        <v>2.1133602784822708E-2</v>
      </c>
      <c r="G74" s="7"/>
      <c r="Z74" s="15"/>
    </row>
    <row r="75" spans="2:27" x14ac:dyDescent="0.2">
      <c r="B75" s="26"/>
    </row>
    <row r="76" spans="2:27" x14ac:dyDescent="0.2">
      <c r="B76" s="26"/>
      <c r="C76" s="4" t="s">
        <v>55</v>
      </c>
      <c r="D76" s="7">
        <v>0.251</v>
      </c>
      <c r="E76" s="7">
        <v>0.69399999999999995</v>
      </c>
      <c r="F76" s="7">
        <v>5.5000000000000049E-2</v>
      </c>
      <c r="G76" s="7">
        <f>SUM(D76:F76)</f>
        <v>1</v>
      </c>
      <c r="H76" s="4" t="s">
        <v>51</v>
      </c>
    </row>
    <row r="77" spans="2:27" x14ac:dyDescent="0.2">
      <c r="B77" s="26"/>
      <c r="C77" s="4" t="s">
        <v>55</v>
      </c>
      <c r="D77" s="7">
        <v>0.26100000000000001</v>
      </c>
      <c r="E77" s="7">
        <v>0.66600000000000004</v>
      </c>
      <c r="F77" s="7">
        <v>7.2999999999999954E-2</v>
      </c>
      <c r="G77" s="7">
        <f t="shared" ref="G77:G87" si="4">SUM(D77:F77)</f>
        <v>1</v>
      </c>
      <c r="H77" s="4" t="s">
        <v>51</v>
      </c>
    </row>
    <row r="78" spans="2:27" x14ac:dyDescent="0.2">
      <c r="B78" s="26"/>
      <c r="C78" s="4" t="s">
        <v>55</v>
      </c>
      <c r="D78" s="7">
        <v>0.23</v>
      </c>
      <c r="E78" s="7">
        <v>0.75800000000000001</v>
      </c>
      <c r="F78" s="7">
        <v>1.2000000000000011E-2</v>
      </c>
      <c r="G78" s="7">
        <f t="shared" si="4"/>
        <v>1</v>
      </c>
      <c r="H78" s="4" t="s">
        <v>51</v>
      </c>
    </row>
    <row r="79" spans="2:27" x14ac:dyDescent="0.2">
      <c r="B79" s="26"/>
      <c r="C79" s="4" t="s">
        <v>55</v>
      </c>
      <c r="D79" s="7">
        <v>0.20699999999999999</v>
      </c>
      <c r="E79" s="7">
        <v>0.73899999999999999</v>
      </c>
      <c r="F79" s="7">
        <v>5.4000000000000048E-2</v>
      </c>
      <c r="G79" s="7">
        <f t="shared" si="4"/>
        <v>1</v>
      </c>
      <c r="H79" s="4" t="s">
        <v>51</v>
      </c>
    </row>
    <row r="80" spans="2:27" x14ac:dyDescent="0.2">
      <c r="B80" s="26"/>
      <c r="C80" s="4" t="s">
        <v>55</v>
      </c>
      <c r="D80" s="7">
        <v>0.19600000000000001</v>
      </c>
      <c r="E80" s="7">
        <v>0.74199999999999999</v>
      </c>
      <c r="F80" s="7">
        <v>6.2000000000000055E-2</v>
      </c>
      <c r="G80" s="7">
        <f t="shared" si="4"/>
        <v>1</v>
      </c>
      <c r="H80" s="4" t="s">
        <v>51</v>
      </c>
    </row>
    <row r="81" spans="2:8" x14ac:dyDescent="0.2">
      <c r="B81" s="26"/>
      <c r="C81" s="4" t="s">
        <v>55</v>
      </c>
      <c r="D81" s="7">
        <v>0.17100000000000001</v>
      </c>
      <c r="E81" s="7">
        <v>0.76400000000000001</v>
      </c>
      <c r="F81" s="7">
        <v>6.4999999999999947E-2</v>
      </c>
      <c r="G81" s="7">
        <f t="shared" si="4"/>
        <v>1</v>
      </c>
      <c r="H81" s="4" t="s">
        <v>51</v>
      </c>
    </row>
    <row r="82" spans="2:8" x14ac:dyDescent="0.2">
      <c r="B82" s="26"/>
      <c r="C82" s="4" t="s">
        <v>55</v>
      </c>
      <c r="D82" s="7">
        <v>0.2</v>
      </c>
      <c r="E82" s="7">
        <v>0.75700000000000001</v>
      </c>
      <c r="F82" s="7">
        <v>4.3000000000000038E-2</v>
      </c>
      <c r="G82" s="7">
        <f t="shared" si="4"/>
        <v>1</v>
      </c>
      <c r="H82" s="4" t="s">
        <v>51</v>
      </c>
    </row>
    <row r="83" spans="2:8" x14ac:dyDescent="0.2">
      <c r="B83" s="26"/>
      <c r="C83" s="4" t="s">
        <v>55</v>
      </c>
      <c r="D83" s="7">
        <v>0.21099999999999999</v>
      </c>
      <c r="E83" s="7">
        <v>0.73099999999999998</v>
      </c>
      <c r="F83" s="7">
        <v>5.8000000000000052E-2</v>
      </c>
      <c r="G83" s="7">
        <f t="shared" si="4"/>
        <v>1</v>
      </c>
      <c r="H83" s="4" t="s">
        <v>51</v>
      </c>
    </row>
    <row r="84" spans="2:8" x14ac:dyDescent="0.2">
      <c r="B84" s="26"/>
      <c r="C84" s="4" t="s">
        <v>55</v>
      </c>
      <c r="D84" s="7">
        <v>0.24399999999999999</v>
      </c>
      <c r="E84" s="7">
        <v>0.72399999999999998</v>
      </c>
      <c r="F84" s="7">
        <v>3.2000000000000028E-2</v>
      </c>
      <c r="G84" s="7">
        <f t="shared" si="4"/>
        <v>1</v>
      </c>
      <c r="H84" s="4" t="s">
        <v>51</v>
      </c>
    </row>
    <row r="85" spans="2:8" x14ac:dyDescent="0.2">
      <c r="B85" s="26"/>
      <c r="C85" s="4" t="s">
        <v>55</v>
      </c>
      <c r="D85" s="7">
        <v>0.183</v>
      </c>
      <c r="E85" s="7">
        <v>0.746</v>
      </c>
      <c r="F85" s="7">
        <v>7.0999999999999952E-2</v>
      </c>
      <c r="G85" s="7">
        <f t="shared" si="4"/>
        <v>1</v>
      </c>
      <c r="H85" s="4" t="s">
        <v>51</v>
      </c>
    </row>
    <row r="86" spans="2:8" x14ac:dyDescent="0.2">
      <c r="B86" s="26"/>
      <c r="C86" s="4" t="s">
        <v>55</v>
      </c>
      <c r="D86" s="7">
        <v>0.183</v>
      </c>
      <c r="E86" s="7">
        <v>0.752</v>
      </c>
      <c r="F86" s="7">
        <v>6.4999999999999947E-2</v>
      </c>
      <c r="G86" s="7">
        <f t="shared" si="4"/>
        <v>1</v>
      </c>
      <c r="H86" s="4" t="s">
        <v>51</v>
      </c>
    </row>
    <row r="87" spans="2:8" x14ac:dyDescent="0.2">
      <c r="B87" s="26"/>
      <c r="C87" s="4" t="s">
        <v>55</v>
      </c>
      <c r="D87" s="7">
        <v>0.223</v>
      </c>
      <c r="E87" s="7">
        <v>0.72799999999999998</v>
      </c>
      <c r="F87" s="7">
        <v>4.9000000000000044E-2</v>
      </c>
      <c r="G87" s="7">
        <f t="shared" si="4"/>
        <v>1</v>
      </c>
      <c r="H87" s="4" t="s">
        <v>51</v>
      </c>
    </row>
    <row r="88" spans="2:8" x14ac:dyDescent="0.2">
      <c r="B88" s="26"/>
    </row>
    <row r="89" spans="2:8" x14ac:dyDescent="0.2">
      <c r="B89" s="26"/>
      <c r="C89" s="4" t="s">
        <v>57</v>
      </c>
      <c r="D89" s="7">
        <f>AVERAGE(D76:D87)</f>
        <v>0.21333333333333329</v>
      </c>
      <c r="E89" s="7">
        <f>AVERAGE(E76:E87)</f>
        <v>0.73341666666666672</v>
      </c>
      <c r="F89" s="7">
        <f>AVERAGE(F76:F87)</f>
        <v>5.3250000000000013E-2</v>
      </c>
      <c r="G89" s="7">
        <f>SUM(D89:F89)</f>
        <v>1</v>
      </c>
    </row>
    <row r="90" spans="2:8" x14ac:dyDescent="0.2">
      <c r="B90" s="26"/>
      <c r="C90" s="4" t="s">
        <v>35</v>
      </c>
      <c r="D90" s="7">
        <f>STDEV(D76:D87)</f>
        <v>2.8854913976757567E-2</v>
      </c>
      <c r="E90" s="7">
        <f>STDEV(E76:E87)</f>
        <v>2.8487503905886155E-2</v>
      </c>
      <c r="F90" s="7">
        <f>STDEV(F76:F87)</f>
        <v>1.7477908133620348E-2</v>
      </c>
      <c r="G90" s="7"/>
    </row>
    <row r="91" spans="2:8" x14ac:dyDescent="0.2">
      <c r="B91" s="26"/>
      <c r="C91" s="4"/>
      <c r="G91" s="7"/>
    </row>
    <row r="92" spans="2:8" x14ac:dyDescent="0.2">
      <c r="B92" s="26"/>
      <c r="C92" s="4" t="s">
        <v>56</v>
      </c>
      <c r="D92" s="7">
        <v>0.128</v>
      </c>
      <c r="E92" s="7">
        <v>0.80100000000000005</v>
      </c>
      <c r="F92" s="7">
        <v>7.0999999999999952E-2</v>
      </c>
      <c r="G92" s="7">
        <f>SUM(D92:F92)</f>
        <v>1</v>
      </c>
      <c r="H92" s="4" t="s">
        <v>51</v>
      </c>
    </row>
    <row r="93" spans="2:8" x14ac:dyDescent="0.2">
      <c r="B93" s="26"/>
      <c r="C93" s="4" t="s">
        <v>56</v>
      </c>
      <c r="D93" s="7">
        <v>4.5999999999999999E-2</v>
      </c>
      <c r="E93" s="7">
        <v>0.83699999999999997</v>
      </c>
      <c r="F93" s="7">
        <v>0.11699999999999999</v>
      </c>
      <c r="G93" s="7">
        <f t="shared" ref="G93:G112" si="5">SUM(D93:F93)</f>
        <v>1</v>
      </c>
      <c r="H93" s="4" t="s">
        <v>51</v>
      </c>
    </row>
    <row r="94" spans="2:8" x14ac:dyDescent="0.2">
      <c r="B94" s="26"/>
      <c r="C94" s="4" t="s">
        <v>56</v>
      </c>
      <c r="D94" s="7">
        <v>7.3999999999999996E-2</v>
      </c>
      <c r="E94" s="7">
        <v>0.81200000000000006</v>
      </c>
      <c r="F94" s="7">
        <v>0.11399999999999999</v>
      </c>
      <c r="G94" s="7">
        <f t="shared" si="5"/>
        <v>1</v>
      </c>
      <c r="H94" s="4" t="s">
        <v>51</v>
      </c>
    </row>
    <row r="95" spans="2:8" x14ac:dyDescent="0.2">
      <c r="B95" s="26"/>
      <c r="C95" s="4" t="s">
        <v>56</v>
      </c>
      <c r="D95" s="7">
        <v>8.8999999999999996E-2</v>
      </c>
      <c r="E95" s="7">
        <v>0.80500000000000005</v>
      </c>
      <c r="F95" s="7">
        <v>0.10599999999999998</v>
      </c>
      <c r="G95" s="7">
        <f t="shared" si="5"/>
        <v>1</v>
      </c>
      <c r="H95" s="4" t="s">
        <v>51</v>
      </c>
    </row>
    <row r="96" spans="2:8" x14ac:dyDescent="0.2">
      <c r="B96" s="26"/>
      <c r="C96" s="4" t="s">
        <v>56</v>
      </c>
      <c r="D96" s="7">
        <v>8.1000000000000003E-2</v>
      </c>
      <c r="E96" s="7">
        <v>0.79500000000000004</v>
      </c>
      <c r="F96" s="7">
        <v>0.124</v>
      </c>
      <c r="G96" s="7">
        <f t="shared" si="5"/>
        <v>1</v>
      </c>
      <c r="H96" s="4" t="s">
        <v>51</v>
      </c>
    </row>
    <row r="97" spans="2:16" x14ac:dyDescent="0.2">
      <c r="B97" s="26"/>
      <c r="C97" s="4" t="s">
        <v>56</v>
      </c>
      <c r="D97" s="7">
        <v>0.13700000000000001</v>
      </c>
      <c r="E97" s="7">
        <v>0.77700000000000002</v>
      </c>
      <c r="F97" s="7">
        <v>8.5999999999999965E-2</v>
      </c>
      <c r="G97" s="7">
        <f t="shared" si="5"/>
        <v>1</v>
      </c>
      <c r="H97" s="4" t="s">
        <v>51</v>
      </c>
    </row>
    <row r="98" spans="2:16" x14ac:dyDescent="0.2">
      <c r="B98" s="26"/>
      <c r="C98" s="4" t="s">
        <v>56</v>
      </c>
      <c r="D98" s="7">
        <v>0.152</v>
      </c>
      <c r="E98" s="7">
        <v>0.79100000000000004</v>
      </c>
      <c r="F98" s="7">
        <v>5.699999999999994E-2</v>
      </c>
      <c r="G98" s="7">
        <f t="shared" si="5"/>
        <v>1</v>
      </c>
      <c r="H98" s="4" t="s">
        <v>51</v>
      </c>
    </row>
    <row r="99" spans="2:16" x14ac:dyDescent="0.2">
      <c r="B99" s="26"/>
      <c r="C99" s="4" t="s">
        <v>56</v>
      </c>
      <c r="D99" s="7">
        <v>0.104</v>
      </c>
      <c r="E99" s="7">
        <v>0.80600000000000005</v>
      </c>
      <c r="F99" s="7">
        <v>8.9999999999999969E-2</v>
      </c>
      <c r="G99" s="7">
        <f t="shared" si="5"/>
        <v>1</v>
      </c>
      <c r="H99" s="4" t="s">
        <v>51</v>
      </c>
    </row>
    <row r="100" spans="2:16" x14ac:dyDescent="0.2">
      <c r="B100" s="26"/>
      <c r="C100" s="4" t="s">
        <v>56</v>
      </c>
      <c r="D100" s="7">
        <v>0.10100000000000001</v>
      </c>
      <c r="E100" s="7">
        <v>0.79800000000000004</v>
      </c>
      <c r="F100" s="7">
        <v>0.10099999999999998</v>
      </c>
      <c r="G100" s="7">
        <f t="shared" si="5"/>
        <v>1</v>
      </c>
      <c r="H100" s="4" t="s">
        <v>51</v>
      </c>
    </row>
    <row r="101" spans="2:16" x14ac:dyDescent="0.2">
      <c r="B101" s="26"/>
      <c r="C101" s="4" t="s">
        <v>56</v>
      </c>
      <c r="D101" s="7">
        <v>8.5999999999999993E-2</v>
      </c>
      <c r="E101" s="7">
        <v>0.79400000000000004</v>
      </c>
      <c r="F101" s="7">
        <v>0.12</v>
      </c>
      <c r="G101" s="7">
        <f t="shared" si="5"/>
        <v>1</v>
      </c>
      <c r="H101" s="4" t="s">
        <v>51</v>
      </c>
    </row>
    <row r="102" spans="2:16" x14ac:dyDescent="0.2">
      <c r="B102" s="26"/>
      <c r="C102" s="4" t="s">
        <v>56</v>
      </c>
      <c r="D102" s="7">
        <v>0.10100000000000001</v>
      </c>
      <c r="E102" s="7">
        <v>0.79300000000000004</v>
      </c>
      <c r="F102" s="7">
        <v>0.10599999999999998</v>
      </c>
      <c r="G102" s="7">
        <f t="shared" si="5"/>
        <v>1</v>
      </c>
      <c r="H102" s="4" t="s">
        <v>51</v>
      </c>
    </row>
    <row r="103" spans="2:16" x14ac:dyDescent="0.2">
      <c r="B103" s="26"/>
      <c r="C103" s="4" t="s">
        <v>56</v>
      </c>
      <c r="D103" s="7">
        <v>0.09</v>
      </c>
      <c r="E103" s="7">
        <v>0.77600000000000002</v>
      </c>
      <c r="F103" s="7">
        <v>0.13400000000000001</v>
      </c>
      <c r="G103" s="7">
        <f t="shared" si="5"/>
        <v>1</v>
      </c>
      <c r="H103" s="4" t="s">
        <v>51</v>
      </c>
    </row>
    <row r="104" spans="2:16" x14ac:dyDescent="0.2">
      <c r="B104" s="26"/>
      <c r="C104" s="4" t="s">
        <v>56</v>
      </c>
      <c r="D104" s="7">
        <v>7.6999999999999999E-2</v>
      </c>
      <c r="E104" s="7">
        <v>0.78</v>
      </c>
      <c r="F104" s="7">
        <v>0.14300000000000002</v>
      </c>
      <c r="G104" s="7">
        <f t="shared" si="5"/>
        <v>1</v>
      </c>
      <c r="H104" s="4" t="s">
        <v>51</v>
      </c>
    </row>
    <row r="105" spans="2:16" x14ac:dyDescent="0.2">
      <c r="B105" s="26"/>
      <c r="C105" s="4" t="s">
        <v>56</v>
      </c>
      <c r="D105" s="7">
        <v>6.8000000000000005E-2</v>
      </c>
      <c r="E105" s="7">
        <v>0.86499999999999999</v>
      </c>
      <c r="F105" s="7">
        <v>6.6999999999999948E-2</v>
      </c>
      <c r="G105" s="7">
        <f t="shared" si="5"/>
        <v>1</v>
      </c>
      <c r="H105" s="4" t="s">
        <v>51</v>
      </c>
    </row>
    <row r="106" spans="2:16" x14ac:dyDescent="0.2">
      <c r="B106" s="26"/>
      <c r="C106" s="4" t="s">
        <v>56</v>
      </c>
      <c r="D106" s="7">
        <v>0.16200000000000001</v>
      </c>
      <c r="E106" s="7">
        <v>0.79500000000000004</v>
      </c>
      <c r="F106" s="7">
        <v>4.2999999999999927E-2</v>
      </c>
      <c r="G106" s="7">
        <f t="shared" si="5"/>
        <v>1</v>
      </c>
      <c r="H106" s="4" t="s">
        <v>51</v>
      </c>
    </row>
    <row r="107" spans="2:16" x14ac:dyDescent="0.2">
      <c r="B107" s="26"/>
      <c r="C107" s="4" t="s">
        <v>56</v>
      </c>
      <c r="D107" s="7">
        <v>7.3999999999999996E-2</v>
      </c>
      <c r="E107" s="7">
        <v>0.9</v>
      </c>
      <c r="F107" s="7">
        <v>2.6000000000000023E-2</v>
      </c>
      <c r="G107" s="7">
        <f t="shared" si="5"/>
        <v>1</v>
      </c>
      <c r="H107" s="4" t="s">
        <v>51</v>
      </c>
      <c r="O107" s="16"/>
    </row>
    <row r="108" spans="2:16" x14ac:dyDescent="0.2">
      <c r="B108" s="26"/>
      <c r="C108" s="4" t="s">
        <v>56</v>
      </c>
      <c r="D108" s="7">
        <v>0.128</v>
      </c>
      <c r="E108" s="7">
        <v>0.80100000000000005</v>
      </c>
      <c r="F108" s="7">
        <v>7.0999999999999952E-2</v>
      </c>
      <c r="G108" s="7">
        <f t="shared" si="5"/>
        <v>1</v>
      </c>
      <c r="H108" s="4" t="s">
        <v>51</v>
      </c>
      <c r="O108" s="16"/>
    </row>
    <row r="109" spans="2:16" x14ac:dyDescent="0.2">
      <c r="B109" s="26"/>
      <c r="C109" s="4" t="s">
        <v>56</v>
      </c>
      <c r="D109" s="7">
        <v>0.155</v>
      </c>
      <c r="E109" s="7">
        <v>0.79800000000000004</v>
      </c>
      <c r="F109" s="7">
        <v>4.6999999999999931E-2</v>
      </c>
      <c r="G109" s="7">
        <f t="shared" si="5"/>
        <v>1</v>
      </c>
      <c r="H109" s="4" t="s">
        <v>51</v>
      </c>
      <c r="O109" s="16"/>
    </row>
    <row r="110" spans="2:16" x14ac:dyDescent="0.2">
      <c r="B110" s="26"/>
      <c r="C110" s="4" t="s">
        <v>56</v>
      </c>
      <c r="D110" s="7">
        <v>0.123</v>
      </c>
      <c r="E110" s="7">
        <v>0.83599999999999997</v>
      </c>
      <c r="F110" s="7">
        <v>4.1000000000000036E-2</v>
      </c>
      <c r="G110" s="7">
        <f t="shared" si="5"/>
        <v>1</v>
      </c>
      <c r="H110" s="4" t="s">
        <v>51</v>
      </c>
      <c r="K110" s="20"/>
      <c r="O110" s="16"/>
    </row>
    <row r="111" spans="2:16" x14ac:dyDescent="0.2">
      <c r="B111" s="26"/>
      <c r="C111" s="4" t="s">
        <v>56</v>
      </c>
      <c r="D111" s="7">
        <v>9.0999999999999998E-2</v>
      </c>
      <c r="E111" s="7">
        <v>0.86099999999999999</v>
      </c>
      <c r="F111" s="7">
        <v>4.8000000000000043E-2</v>
      </c>
      <c r="G111" s="7">
        <f t="shared" si="5"/>
        <v>1</v>
      </c>
      <c r="H111" s="4" t="s">
        <v>51</v>
      </c>
      <c r="O111" s="16"/>
      <c r="P111" s="16"/>
    </row>
    <row r="112" spans="2:16" x14ac:dyDescent="0.2">
      <c r="B112" s="26"/>
      <c r="C112" s="4" t="s">
        <v>56</v>
      </c>
      <c r="D112" s="7">
        <v>0.14199999999999999</v>
      </c>
      <c r="E112" s="7">
        <v>0.81200000000000006</v>
      </c>
      <c r="F112" s="7">
        <v>4.599999999999993E-2</v>
      </c>
      <c r="G112" s="7">
        <f t="shared" si="5"/>
        <v>1</v>
      </c>
      <c r="H112" s="4" t="s">
        <v>51</v>
      </c>
      <c r="O112" s="16"/>
      <c r="P112" s="16"/>
    </row>
    <row r="113" spans="2:16" x14ac:dyDescent="0.2">
      <c r="B113" s="26"/>
      <c r="C113" s="4"/>
      <c r="G113" s="7"/>
      <c r="O113" s="16"/>
      <c r="P113" s="16"/>
    </row>
    <row r="114" spans="2:16" x14ac:dyDescent="0.2">
      <c r="B114" s="26"/>
      <c r="C114" s="4" t="s">
        <v>58</v>
      </c>
      <c r="D114" s="7">
        <f>AVERAGE(D92:D112)</f>
        <v>0.1051904761904762</v>
      </c>
      <c r="E114" s="7">
        <f>AVERAGE(E92:E112)</f>
        <v>0.8110952380952382</v>
      </c>
      <c r="F114" s="7">
        <f>AVERAGE(F92:F112)</f>
        <v>8.3714285714285672E-2</v>
      </c>
      <c r="G114" s="7">
        <f>SUM(D114:F114)</f>
        <v>1</v>
      </c>
      <c r="O114" s="16"/>
      <c r="P114" s="16"/>
    </row>
    <row r="115" spans="2:16" x14ac:dyDescent="0.2">
      <c r="B115" s="26"/>
      <c r="C115" s="4" t="s">
        <v>35</v>
      </c>
      <c r="D115" s="7">
        <f>STDEV(D92:D112)</f>
        <v>3.2353700016565387E-2</v>
      </c>
      <c r="E115" s="7">
        <f>STDEV(E92:E112)</f>
        <v>3.1706316029940715E-2</v>
      </c>
      <c r="F115" s="7">
        <f>STDEV(F92:F112)</f>
        <v>3.5014486797813986E-2</v>
      </c>
      <c r="G115" s="7"/>
      <c r="O115" s="16"/>
      <c r="P115" s="16"/>
    </row>
    <row r="116" spans="2:16" x14ac:dyDescent="0.2">
      <c r="B116" s="26"/>
      <c r="G116" s="7"/>
      <c r="O116" s="16"/>
      <c r="P116" s="16"/>
    </row>
    <row r="117" spans="2:16" x14ac:dyDescent="0.2">
      <c r="B117" s="26"/>
      <c r="C117" s="4" t="s">
        <v>63</v>
      </c>
      <c r="D117" s="7">
        <v>0.08</v>
      </c>
      <c r="E117" s="7">
        <v>0.81</v>
      </c>
      <c r="F117" s="7">
        <v>0.10999999999999999</v>
      </c>
      <c r="G117" s="7">
        <f>SUM(D117:F117)</f>
        <v>1</v>
      </c>
      <c r="H117" s="4" t="s">
        <v>34</v>
      </c>
      <c r="O117" s="16"/>
      <c r="P117" s="16"/>
    </row>
    <row r="118" spans="2:16" x14ac:dyDescent="0.2">
      <c r="B118" s="26"/>
      <c r="C118" s="4" t="s">
        <v>63</v>
      </c>
      <c r="D118" s="7">
        <v>0.05</v>
      </c>
      <c r="E118" s="7">
        <v>0.83</v>
      </c>
      <c r="F118" s="7">
        <v>0.12</v>
      </c>
      <c r="G118" s="7">
        <f>SUM(D118:F118)</f>
        <v>1</v>
      </c>
      <c r="H118" s="4" t="s">
        <v>34</v>
      </c>
      <c r="O118" s="16"/>
      <c r="P118" s="16"/>
    </row>
    <row r="119" spans="2:16" x14ac:dyDescent="0.2">
      <c r="B119" s="26"/>
      <c r="C119" s="4" t="s">
        <v>63</v>
      </c>
      <c r="D119" s="7">
        <v>0.1</v>
      </c>
      <c r="E119" s="7">
        <v>0.8</v>
      </c>
      <c r="F119" s="7">
        <v>9.9999999999999978E-2</v>
      </c>
      <c r="G119" s="7">
        <f>SUM(D119:F119)</f>
        <v>1</v>
      </c>
      <c r="H119" s="4" t="s">
        <v>34</v>
      </c>
      <c r="O119" s="16"/>
      <c r="P119" s="16"/>
    </row>
    <row r="120" spans="2:16" x14ac:dyDescent="0.2">
      <c r="B120" s="26"/>
      <c r="G120" s="7"/>
      <c r="P120" s="16"/>
    </row>
    <row r="121" spans="2:16" x14ac:dyDescent="0.2">
      <c r="B121" s="26"/>
      <c r="C121" s="4" t="s">
        <v>64</v>
      </c>
      <c r="D121" s="7">
        <f>AVERAGE(D117:D119)</f>
        <v>7.6666666666666675E-2</v>
      </c>
      <c r="E121" s="7">
        <f>AVERAGE(E117:E119)</f>
        <v>0.81333333333333346</v>
      </c>
      <c r="F121" s="7">
        <f>AVERAGE(F117:F119)</f>
        <v>0.10999999999999999</v>
      </c>
      <c r="G121" s="7">
        <f>SUM(D121:F121)</f>
        <v>1</v>
      </c>
      <c r="P121" s="16"/>
    </row>
    <row r="122" spans="2:16" x14ac:dyDescent="0.2">
      <c r="B122" s="26"/>
      <c r="C122" s="4" t="s">
        <v>35</v>
      </c>
      <c r="D122" s="7">
        <f>STDEV(D117:D119)</f>
        <v>2.516611478423586E-2</v>
      </c>
      <c r="E122" s="7">
        <f>STDEV(E117:E119)</f>
        <v>1.527525231651942E-2</v>
      </c>
      <c r="F122" s="7">
        <f>STDEV(F117:F119)</f>
        <v>1.0000000000000009E-2</v>
      </c>
      <c r="G122" s="7"/>
      <c r="P122" s="16"/>
    </row>
    <row r="123" spans="2:16" x14ac:dyDescent="0.2">
      <c r="B123" s="26"/>
      <c r="C123" s="4"/>
      <c r="G123" s="7"/>
      <c r="P123" s="16"/>
    </row>
    <row r="124" spans="2:16" x14ac:dyDescent="0.2">
      <c r="B124" s="26"/>
      <c r="C124" s="4" t="s">
        <v>113</v>
      </c>
      <c r="D124" s="7">
        <v>7.4999999999999997E-2</v>
      </c>
      <c r="E124" s="7">
        <v>0.81899999999999995</v>
      </c>
      <c r="F124" s="7">
        <v>0.10600000000000009</v>
      </c>
      <c r="G124" s="7">
        <f t="shared" ref="G124:G139" si="6">SUM(D124:F124)</f>
        <v>1</v>
      </c>
      <c r="H124" s="4" t="s">
        <v>51</v>
      </c>
      <c r="P124" s="16"/>
    </row>
    <row r="125" spans="2:16" x14ac:dyDescent="0.2">
      <c r="B125" s="26"/>
      <c r="C125" s="4" t="s">
        <v>113</v>
      </c>
      <c r="D125" s="7">
        <v>7.2999999999999995E-2</v>
      </c>
      <c r="E125" s="7">
        <v>0.83199999999999996</v>
      </c>
      <c r="F125" s="7">
        <v>9.5000000000000084E-2</v>
      </c>
      <c r="G125" s="7">
        <f t="shared" si="6"/>
        <v>1</v>
      </c>
      <c r="H125" s="4" t="s">
        <v>51</v>
      </c>
      <c r="P125" s="16"/>
    </row>
    <row r="126" spans="2:16" x14ac:dyDescent="0.2">
      <c r="B126" s="26"/>
      <c r="C126" s="4" t="s">
        <v>113</v>
      </c>
      <c r="D126" s="7">
        <v>5.8999999999999997E-2</v>
      </c>
      <c r="E126" s="7">
        <v>0.878</v>
      </c>
      <c r="F126" s="7">
        <v>6.3000000000000056E-2</v>
      </c>
      <c r="G126" s="7">
        <f t="shared" si="6"/>
        <v>1</v>
      </c>
      <c r="H126" s="4" t="s">
        <v>51</v>
      </c>
      <c r="P126" s="16"/>
    </row>
    <row r="127" spans="2:16" x14ac:dyDescent="0.2">
      <c r="B127" s="26"/>
      <c r="C127" s="4" t="s">
        <v>113</v>
      </c>
      <c r="D127" s="7">
        <v>0.223</v>
      </c>
      <c r="E127" s="7">
        <v>0.66600000000000004</v>
      </c>
      <c r="F127" s="7">
        <v>0.11099999999999999</v>
      </c>
      <c r="G127" s="7">
        <f t="shared" si="6"/>
        <v>1</v>
      </c>
      <c r="H127" s="4" t="s">
        <v>51</v>
      </c>
    </row>
    <row r="128" spans="2:16" x14ac:dyDescent="0.2">
      <c r="B128" s="26"/>
      <c r="C128" s="4" t="s">
        <v>113</v>
      </c>
      <c r="D128" s="4">
        <v>0.04</v>
      </c>
      <c r="E128" s="4">
        <v>0.86699999999999999</v>
      </c>
      <c r="F128" s="4">
        <v>9.2999999999999972E-2</v>
      </c>
      <c r="G128" s="7">
        <f t="shared" si="6"/>
        <v>1</v>
      </c>
      <c r="H128" s="4" t="s">
        <v>51</v>
      </c>
    </row>
    <row r="129" spans="2:8" x14ac:dyDescent="0.2">
      <c r="B129" s="26"/>
      <c r="C129" s="4" t="s">
        <v>113</v>
      </c>
      <c r="D129" s="4">
        <v>3.6999999999999998E-2</v>
      </c>
      <c r="E129" s="4">
        <v>0.85399999999999998</v>
      </c>
      <c r="F129" s="4">
        <v>0.10899999999999999</v>
      </c>
      <c r="G129" s="7">
        <f t="shared" si="6"/>
        <v>1</v>
      </c>
      <c r="H129" s="4" t="s">
        <v>51</v>
      </c>
    </row>
    <row r="130" spans="2:8" x14ac:dyDescent="0.2">
      <c r="B130" s="26"/>
      <c r="C130" s="4" t="s">
        <v>113</v>
      </c>
      <c r="D130" s="4">
        <v>3.7999999999999999E-2</v>
      </c>
      <c r="E130" s="4">
        <v>0.85699999999999998</v>
      </c>
      <c r="F130" s="4">
        <v>0.10499999999999998</v>
      </c>
      <c r="G130" s="7">
        <f t="shared" si="6"/>
        <v>1</v>
      </c>
      <c r="H130" s="4" t="s">
        <v>51</v>
      </c>
    </row>
    <row r="131" spans="2:8" x14ac:dyDescent="0.2">
      <c r="B131" s="26"/>
      <c r="C131" s="4" t="s">
        <v>113</v>
      </c>
      <c r="D131" s="4">
        <v>2.5999999999999999E-2</v>
      </c>
      <c r="E131" s="4">
        <v>0.88600000000000001</v>
      </c>
      <c r="F131" s="4">
        <v>8.7999999999999967E-2</v>
      </c>
      <c r="G131" s="7">
        <f t="shared" si="6"/>
        <v>1</v>
      </c>
      <c r="H131" s="4" t="s">
        <v>51</v>
      </c>
    </row>
    <row r="132" spans="2:8" x14ac:dyDescent="0.2">
      <c r="B132" s="26"/>
      <c r="C132" s="4" t="s">
        <v>113</v>
      </c>
      <c r="D132" s="4">
        <v>3.1E-2</v>
      </c>
      <c r="E132" s="4">
        <v>0.89</v>
      </c>
      <c r="F132" s="4">
        <v>7.8999999999999959E-2</v>
      </c>
      <c r="G132" s="7">
        <f t="shared" si="6"/>
        <v>1</v>
      </c>
      <c r="H132" s="4" t="s">
        <v>51</v>
      </c>
    </row>
    <row r="133" spans="2:8" x14ac:dyDescent="0.2">
      <c r="B133" s="26"/>
      <c r="C133" s="4" t="s">
        <v>113</v>
      </c>
      <c r="D133" s="4">
        <v>0.04</v>
      </c>
      <c r="E133" s="4">
        <v>0.89400000000000002</v>
      </c>
      <c r="F133" s="4">
        <v>6.5999999999999948E-2</v>
      </c>
      <c r="G133" s="7">
        <f t="shared" si="6"/>
        <v>1</v>
      </c>
      <c r="H133" s="4" t="s">
        <v>51</v>
      </c>
    </row>
    <row r="134" spans="2:8" x14ac:dyDescent="0.2">
      <c r="B134" s="26"/>
      <c r="C134" s="4" t="s">
        <v>113</v>
      </c>
      <c r="D134" s="4">
        <v>0.129</v>
      </c>
      <c r="E134" s="4">
        <v>0.76600000000000001</v>
      </c>
      <c r="F134" s="4">
        <v>0.10499999999999998</v>
      </c>
      <c r="G134" s="7">
        <f t="shared" si="6"/>
        <v>1</v>
      </c>
      <c r="H134" s="4" t="s">
        <v>51</v>
      </c>
    </row>
    <row r="135" spans="2:8" x14ac:dyDescent="0.2">
      <c r="B135" s="26"/>
      <c r="C135" s="4" t="s">
        <v>113</v>
      </c>
      <c r="D135" s="4">
        <v>2.7E-2</v>
      </c>
      <c r="E135" s="4">
        <v>0.878</v>
      </c>
      <c r="F135" s="4">
        <v>9.4999999999999973E-2</v>
      </c>
      <c r="G135" s="7">
        <f t="shared" si="6"/>
        <v>1</v>
      </c>
      <c r="H135" s="4" t="s">
        <v>51</v>
      </c>
    </row>
    <row r="136" spans="2:8" x14ac:dyDescent="0.2">
      <c r="B136" s="26"/>
      <c r="C136" s="4" t="s">
        <v>113</v>
      </c>
      <c r="D136" s="4">
        <v>7.6999999999999999E-2</v>
      </c>
      <c r="E136" s="4">
        <v>0.82799999999999996</v>
      </c>
      <c r="F136" s="4">
        <v>9.5000000000000084E-2</v>
      </c>
      <c r="G136" s="7">
        <f t="shared" si="6"/>
        <v>1</v>
      </c>
      <c r="H136" s="4" t="s">
        <v>51</v>
      </c>
    </row>
    <row r="137" spans="2:8" x14ac:dyDescent="0.2">
      <c r="B137" s="26"/>
      <c r="C137" s="4" t="s">
        <v>113</v>
      </c>
      <c r="D137" s="4">
        <v>2.7E-2</v>
      </c>
      <c r="E137" s="4">
        <v>0.90400000000000003</v>
      </c>
      <c r="F137" s="4">
        <v>6.899999999999995E-2</v>
      </c>
      <c r="G137" s="7">
        <f t="shared" si="6"/>
        <v>1</v>
      </c>
      <c r="H137" s="4" t="s">
        <v>51</v>
      </c>
    </row>
    <row r="138" spans="2:8" x14ac:dyDescent="0.2">
      <c r="B138" s="26"/>
      <c r="C138" s="4" t="s">
        <v>113</v>
      </c>
      <c r="D138" s="4">
        <v>7.5999999999999998E-2</v>
      </c>
      <c r="E138" s="4">
        <v>0.83499999999999996</v>
      </c>
      <c r="F138" s="4">
        <v>8.9000000000000079E-2</v>
      </c>
      <c r="G138" s="7">
        <f t="shared" si="6"/>
        <v>1</v>
      </c>
      <c r="H138" s="4" t="s">
        <v>51</v>
      </c>
    </row>
    <row r="139" spans="2:8" x14ac:dyDescent="0.2">
      <c r="B139" s="26"/>
      <c r="C139" s="4" t="s">
        <v>113</v>
      </c>
      <c r="D139" s="4">
        <v>6.9000000000000006E-2</v>
      </c>
      <c r="E139" s="4">
        <v>0.84599999999999997</v>
      </c>
      <c r="F139" s="4">
        <v>8.5000000000000075E-2</v>
      </c>
      <c r="G139" s="7">
        <f t="shared" si="6"/>
        <v>1</v>
      </c>
      <c r="H139" s="4" t="s">
        <v>51</v>
      </c>
    </row>
    <row r="140" spans="2:8" x14ac:dyDescent="0.2">
      <c r="B140" s="26"/>
      <c r="D140"/>
      <c r="E140"/>
      <c r="F140"/>
      <c r="H140"/>
    </row>
    <row r="141" spans="2:8" x14ac:dyDescent="0.2">
      <c r="B141" s="26"/>
      <c r="C141" s="4" t="s">
        <v>115</v>
      </c>
      <c r="D141" s="7">
        <f>AVERAGE(D124:D139)</f>
        <v>6.543750000000001E-2</v>
      </c>
      <c r="E141" s="7">
        <f>AVERAGE(E124:E139)</f>
        <v>0.84375</v>
      </c>
      <c r="F141" s="7">
        <f>AVERAGE(F124:F139)</f>
        <v>9.081249999999999E-2</v>
      </c>
      <c r="G141" s="7">
        <f>SUM(D141:F141)</f>
        <v>1</v>
      </c>
      <c r="H141"/>
    </row>
    <row r="142" spans="2:8" x14ac:dyDescent="0.2">
      <c r="B142" s="26"/>
      <c r="C142" s="4" t="s">
        <v>35</v>
      </c>
      <c r="D142" s="7">
        <f>STDEV(D124:D139)</f>
        <v>5.0243366062927473E-2</v>
      </c>
      <c r="E142" s="7">
        <f>STDEV(E124:E139)</f>
        <v>5.8859720239452941E-2</v>
      </c>
      <c r="F142" s="7">
        <f>STDEV(F124:F139)</f>
        <v>1.5228126389459013E-2</v>
      </c>
      <c r="G142" s="7"/>
      <c r="H142"/>
    </row>
    <row r="143" spans="2:8" x14ac:dyDescent="0.2">
      <c r="G143" s="7"/>
    </row>
    <row r="144" spans="2:8" x14ac:dyDescent="0.2">
      <c r="B144" s="26" t="s">
        <v>65</v>
      </c>
      <c r="C144" s="4" t="s">
        <v>72</v>
      </c>
      <c r="D144" s="7">
        <v>0.15549465853959343</v>
      </c>
      <c r="E144" s="7">
        <v>0.69700036656822151</v>
      </c>
      <c r="F144" s="7">
        <v>0.14750497489218506</v>
      </c>
      <c r="G144" s="7">
        <f t="shared" ref="G144:G149" si="7">SUM(D144:F144)</f>
        <v>1</v>
      </c>
      <c r="H144" s="4" t="s">
        <v>68</v>
      </c>
    </row>
    <row r="145" spans="2:8" x14ac:dyDescent="0.2">
      <c r="B145" s="26"/>
      <c r="C145" s="4" t="s">
        <v>72</v>
      </c>
      <c r="D145" s="7">
        <v>0.17899226335341845</v>
      </c>
      <c r="E145" s="7">
        <v>0.68003262992363411</v>
      </c>
      <c r="F145" s="7">
        <v>0.14097510672294744</v>
      </c>
      <c r="G145" s="7">
        <f t="shared" si="7"/>
        <v>1</v>
      </c>
      <c r="H145" s="4" t="s">
        <v>68</v>
      </c>
    </row>
    <row r="146" spans="2:8" x14ac:dyDescent="0.2">
      <c r="B146" s="26"/>
      <c r="C146" s="4" t="s">
        <v>72</v>
      </c>
      <c r="D146" s="7">
        <v>0.16582788382798763</v>
      </c>
      <c r="E146" s="7">
        <v>0.67129881273318392</v>
      </c>
      <c r="F146" s="7">
        <v>0.16287330343882844</v>
      </c>
      <c r="G146" s="7">
        <f t="shared" si="7"/>
        <v>1</v>
      </c>
      <c r="H146" s="4" t="s">
        <v>68</v>
      </c>
    </row>
    <row r="147" spans="2:8" x14ac:dyDescent="0.2">
      <c r="B147" s="26"/>
      <c r="C147" s="4" t="s">
        <v>72</v>
      </c>
      <c r="D147" s="7">
        <v>0.10386589310208201</v>
      </c>
      <c r="E147" s="7">
        <v>0.79352495123211775</v>
      </c>
      <c r="F147" s="7">
        <v>0.1026091556658002</v>
      </c>
      <c r="G147" s="7">
        <f t="shared" si="7"/>
        <v>1</v>
      </c>
      <c r="H147" s="4" t="s">
        <v>68</v>
      </c>
    </row>
    <row r="148" spans="2:8" x14ac:dyDescent="0.2">
      <c r="B148" s="26"/>
      <c r="C148" s="4" t="s">
        <v>72</v>
      </c>
      <c r="D148" s="7">
        <v>0.10765323699860904</v>
      </c>
      <c r="E148" s="7">
        <v>0.79147993937820016</v>
      </c>
      <c r="F148" s="7">
        <v>0.10086682362319077</v>
      </c>
      <c r="G148" s="7">
        <f t="shared" si="7"/>
        <v>1</v>
      </c>
      <c r="H148" s="4" t="s">
        <v>68</v>
      </c>
    </row>
    <row r="149" spans="2:8" x14ac:dyDescent="0.2">
      <c r="B149" s="26"/>
      <c r="C149" s="4" t="s">
        <v>72</v>
      </c>
      <c r="D149" s="7">
        <v>0.13001102726467786</v>
      </c>
      <c r="E149" s="7">
        <v>0.77280580767884677</v>
      </c>
      <c r="F149" s="7">
        <v>9.7183165056475396E-2</v>
      </c>
      <c r="G149" s="7">
        <f t="shared" si="7"/>
        <v>1</v>
      </c>
      <c r="H149" s="4" t="s">
        <v>68</v>
      </c>
    </row>
    <row r="150" spans="2:8" x14ac:dyDescent="0.2">
      <c r="B150" s="26"/>
      <c r="G150" s="7"/>
    </row>
    <row r="151" spans="2:8" x14ac:dyDescent="0.2">
      <c r="B151" s="26"/>
      <c r="C151" s="4" t="s">
        <v>79</v>
      </c>
      <c r="D151" s="7">
        <f>AVERAGE(D144:D149)</f>
        <v>0.14030749384772809</v>
      </c>
      <c r="E151" s="7">
        <f>AVERAGE(E144:E149)</f>
        <v>0.7343570845857007</v>
      </c>
      <c r="F151" s="7">
        <f>AVERAGE(F144:F149)</f>
        <v>0.12533542156657121</v>
      </c>
      <c r="G151" s="7">
        <f>SUM(D151:F151)</f>
        <v>1</v>
      </c>
    </row>
    <row r="152" spans="2:8" x14ac:dyDescent="0.2">
      <c r="B152" s="26"/>
      <c r="C152" s="4" t="s">
        <v>35</v>
      </c>
      <c r="D152" s="7">
        <f>STDEV(D144:D149)</f>
        <v>3.1237028178749474E-2</v>
      </c>
      <c r="E152" s="7">
        <f>STDEV(E144:E149)</f>
        <v>5.7558974443644988E-2</v>
      </c>
      <c r="F152" s="7">
        <f>STDEV(F144:F149)</f>
        <v>2.8470779461127898E-2</v>
      </c>
      <c r="G152" s="7"/>
    </row>
    <row r="153" spans="2:8" x14ac:dyDescent="0.2">
      <c r="B153" s="26"/>
      <c r="C153" s="4"/>
      <c r="D153" s="4"/>
      <c r="E153"/>
      <c r="F153"/>
      <c r="H153"/>
    </row>
    <row r="154" spans="2:8" x14ac:dyDescent="0.2">
      <c r="B154" s="26"/>
      <c r="C154" s="4" t="s">
        <v>66</v>
      </c>
      <c r="D154" s="7">
        <v>0.12358203312584123</v>
      </c>
      <c r="E154" s="7">
        <v>0.7658698445843195</v>
      </c>
      <c r="F154" s="7">
        <v>0.11054812228983923</v>
      </c>
      <c r="G154" s="7">
        <f t="shared" ref="G154:G171" si="8">SUM(D154:F154)</f>
        <v>1</v>
      </c>
      <c r="H154" s="4" t="s">
        <v>68</v>
      </c>
    </row>
    <row r="155" spans="2:8" x14ac:dyDescent="0.2">
      <c r="B155" s="26"/>
      <c r="C155" s="4" t="s">
        <v>66</v>
      </c>
      <c r="D155" s="7">
        <v>0.12826257994748919</v>
      </c>
      <c r="E155" s="7">
        <v>0.77547217343872354</v>
      </c>
      <c r="F155" s="7">
        <v>9.6265246613787214E-2</v>
      </c>
      <c r="G155" s="7">
        <f t="shared" si="8"/>
        <v>1</v>
      </c>
      <c r="H155" s="4" t="s">
        <v>68</v>
      </c>
    </row>
    <row r="156" spans="2:8" x14ac:dyDescent="0.2">
      <c r="B156" s="26"/>
      <c r="C156" s="4" t="s">
        <v>66</v>
      </c>
      <c r="D156" s="7">
        <v>0.10282742465040622</v>
      </c>
      <c r="E156" s="7">
        <v>0.69167041651099725</v>
      </c>
      <c r="F156" s="7">
        <v>0.20550215883859657</v>
      </c>
      <c r="G156" s="7">
        <f t="shared" si="8"/>
        <v>1</v>
      </c>
      <c r="H156" s="4" t="s">
        <v>68</v>
      </c>
    </row>
    <row r="157" spans="2:8" x14ac:dyDescent="0.2">
      <c r="B157" s="26"/>
      <c r="C157" s="4" t="s">
        <v>66</v>
      </c>
      <c r="D157" s="7">
        <v>0.10245986561113715</v>
      </c>
      <c r="E157" s="7">
        <v>0.80571316831270745</v>
      </c>
      <c r="F157" s="7">
        <v>9.182696607615537E-2</v>
      </c>
      <c r="G157" s="7">
        <f t="shared" si="8"/>
        <v>1</v>
      </c>
      <c r="H157" s="4" t="s">
        <v>68</v>
      </c>
    </row>
    <row r="158" spans="2:8" x14ac:dyDescent="0.2">
      <c r="B158" s="26"/>
      <c r="C158" s="4" t="s">
        <v>66</v>
      </c>
      <c r="D158" s="7">
        <v>0.12012832804534357</v>
      </c>
      <c r="E158" s="7">
        <v>0.78546435321666164</v>
      </c>
      <c r="F158" s="7">
        <v>9.4407318737994794E-2</v>
      </c>
      <c r="G158" s="7">
        <f t="shared" si="8"/>
        <v>1</v>
      </c>
      <c r="H158" s="4" t="s">
        <v>68</v>
      </c>
    </row>
    <row r="159" spans="2:8" x14ac:dyDescent="0.2">
      <c r="B159" s="26"/>
      <c r="C159" s="4" t="s">
        <v>66</v>
      </c>
      <c r="D159" s="7">
        <v>0.12877485428870772</v>
      </c>
      <c r="E159" s="7">
        <v>0.78295229388667287</v>
      </c>
      <c r="F159" s="7">
        <v>8.8272851824619414E-2</v>
      </c>
      <c r="G159" s="7">
        <f t="shared" si="8"/>
        <v>1</v>
      </c>
      <c r="H159" s="4" t="s">
        <v>68</v>
      </c>
    </row>
    <row r="160" spans="2:8" x14ac:dyDescent="0.2">
      <c r="B160" s="26"/>
      <c r="C160" s="4" t="s">
        <v>66</v>
      </c>
      <c r="D160" s="7">
        <v>0.11000127876060388</v>
      </c>
      <c r="E160" s="7">
        <v>0.80628829943691438</v>
      </c>
      <c r="F160" s="7">
        <v>8.3710421802481783E-2</v>
      </c>
      <c r="G160" s="7">
        <f t="shared" si="8"/>
        <v>1</v>
      </c>
      <c r="H160" s="4" t="s">
        <v>68</v>
      </c>
    </row>
    <row r="161" spans="2:12" x14ac:dyDescent="0.2">
      <c r="B161" s="26"/>
      <c r="C161" s="4" t="s">
        <v>66</v>
      </c>
      <c r="D161" s="7">
        <v>9.5582961676697262E-2</v>
      </c>
      <c r="E161" s="7">
        <v>0.82026167296166774</v>
      </c>
      <c r="F161" s="7">
        <v>8.4155365361635037E-2</v>
      </c>
      <c r="G161" s="7">
        <f t="shared" si="8"/>
        <v>1</v>
      </c>
      <c r="H161" s="4" t="s">
        <v>68</v>
      </c>
    </row>
    <row r="162" spans="2:12" x14ac:dyDescent="0.2">
      <c r="B162" s="26"/>
      <c r="C162" s="4" t="s">
        <v>66</v>
      </c>
      <c r="D162" s="7">
        <v>0.11959983062451528</v>
      </c>
      <c r="E162" s="7">
        <v>0.81136643408388809</v>
      </c>
      <c r="F162" s="7">
        <v>6.9033735291596621E-2</v>
      </c>
      <c r="G162" s="7">
        <f t="shared" si="8"/>
        <v>1</v>
      </c>
      <c r="H162" s="4" t="s">
        <v>68</v>
      </c>
      <c r="K162"/>
      <c r="L162"/>
    </row>
    <row r="163" spans="2:12" x14ac:dyDescent="0.2">
      <c r="B163" s="26"/>
      <c r="C163" s="4" t="s">
        <v>66</v>
      </c>
      <c r="D163" s="7">
        <v>0.12212419727423252</v>
      </c>
      <c r="E163" s="7">
        <v>0.78739151554849396</v>
      </c>
      <c r="F163" s="7">
        <v>9.0484287177273526E-2</v>
      </c>
      <c r="G163" s="7">
        <f t="shared" si="8"/>
        <v>1</v>
      </c>
      <c r="H163" s="4" t="s">
        <v>68</v>
      </c>
      <c r="K163"/>
      <c r="L163"/>
    </row>
    <row r="164" spans="2:12" x14ac:dyDescent="0.2">
      <c r="B164" s="26"/>
      <c r="C164" s="4" t="s">
        <v>66</v>
      </c>
      <c r="D164" s="7">
        <v>0.13790321603334224</v>
      </c>
      <c r="E164" s="7">
        <v>0.75459798449838467</v>
      </c>
      <c r="F164" s="7">
        <v>0.10749879946827312</v>
      </c>
      <c r="G164" s="7">
        <f t="shared" si="8"/>
        <v>1</v>
      </c>
      <c r="H164" s="4" t="s">
        <v>68</v>
      </c>
      <c r="K164"/>
      <c r="L164"/>
    </row>
    <row r="165" spans="2:12" x14ac:dyDescent="0.2">
      <c r="B165" s="26"/>
      <c r="C165" s="4" t="s">
        <v>66</v>
      </c>
      <c r="D165" s="7">
        <v>0.15148321160964895</v>
      </c>
      <c r="E165" s="7">
        <v>0.81159747528610315</v>
      </c>
      <c r="F165" s="7">
        <v>3.6919313104247897E-2</v>
      </c>
      <c r="G165" s="7">
        <f t="shared" si="8"/>
        <v>1</v>
      </c>
      <c r="H165" s="4" t="s">
        <v>68</v>
      </c>
      <c r="K165"/>
      <c r="L165"/>
    </row>
    <row r="166" spans="2:12" x14ac:dyDescent="0.2">
      <c r="B166" s="26"/>
      <c r="C166" s="4" t="s">
        <v>66</v>
      </c>
      <c r="D166" s="7">
        <v>0.13566878562745699</v>
      </c>
      <c r="E166" s="7">
        <v>0.77912017409084189</v>
      </c>
      <c r="F166" s="7">
        <v>8.5211040281701123E-2</v>
      </c>
      <c r="G166" s="7">
        <f t="shared" si="8"/>
        <v>1</v>
      </c>
      <c r="H166" s="4" t="s">
        <v>68</v>
      </c>
    </row>
    <row r="167" spans="2:12" x14ac:dyDescent="0.2">
      <c r="B167" s="26"/>
      <c r="C167" s="4" t="s">
        <v>66</v>
      </c>
      <c r="D167" s="7">
        <v>0.12275135373081357</v>
      </c>
      <c r="E167" s="7">
        <v>0.82365597938554258</v>
      </c>
      <c r="F167" s="7">
        <v>5.3592666883643836E-2</v>
      </c>
      <c r="G167" s="7">
        <f t="shared" si="8"/>
        <v>1</v>
      </c>
      <c r="H167" s="4" t="s">
        <v>68</v>
      </c>
    </row>
    <row r="168" spans="2:12" x14ac:dyDescent="0.2">
      <c r="B168" s="26"/>
      <c r="C168" s="4" t="s">
        <v>66</v>
      </c>
      <c r="D168" s="7">
        <v>0.10634789144318188</v>
      </c>
      <c r="E168" s="7">
        <v>0.7275562553897269</v>
      </c>
      <c r="F168" s="7">
        <v>0.16609585316709119</v>
      </c>
      <c r="G168" s="7">
        <f t="shared" si="8"/>
        <v>1</v>
      </c>
      <c r="H168" s="4" t="s">
        <v>68</v>
      </c>
    </row>
    <row r="169" spans="2:12" x14ac:dyDescent="0.2">
      <c r="B169" s="26"/>
      <c r="C169" s="4" t="s">
        <v>66</v>
      </c>
      <c r="D169" s="7">
        <v>9.891501605334227E-2</v>
      </c>
      <c r="E169" s="7">
        <v>0.77443626883213568</v>
      </c>
      <c r="F169" s="7">
        <v>0.12664871511452203</v>
      </c>
      <c r="G169" s="7">
        <f t="shared" si="8"/>
        <v>1</v>
      </c>
      <c r="H169" s="4" t="s">
        <v>68</v>
      </c>
    </row>
    <row r="170" spans="2:12" x14ac:dyDescent="0.2">
      <c r="B170" s="26"/>
      <c r="C170" s="4" t="s">
        <v>66</v>
      </c>
      <c r="D170" s="7">
        <v>0.12797416369011547</v>
      </c>
      <c r="E170" s="7">
        <v>0.7744011907177466</v>
      </c>
      <c r="F170" s="7">
        <v>9.7624645592137904E-2</v>
      </c>
      <c r="G170" s="7">
        <f t="shared" si="8"/>
        <v>1</v>
      </c>
      <c r="H170" s="4" t="s">
        <v>68</v>
      </c>
    </row>
    <row r="171" spans="2:12" x14ac:dyDescent="0.2">
      <c r="B171" s="26"/>
      <c r="C171" s="4" t="s">
        <v>66</v>
      </c>
      <c r="D171" s="7">
        <v>0.11467876558230714</v>
      </c>
      <c r="E171" s="7">
        <v>0.79597254154365071</v>
      </c>
      <c r="F171" s="7">
        <v>8.9348692874042124E-2</v>
      </c>
      <c r="G171" s="7">
        <f t="shared" si="8"/>
        <v>1</v>
      </c>
      <c r="H171" s="4" t="s">
        <v>68</v>
      </c>
    </row>
    <row r="172" spans="2:12" x14ac:dyDescent="0.2">
      <c r="B172" s="26"/>
      <c r="C172" s="4"/>
      <c r="G172" s="7"/>
    </row>
    <row r="173" spans="2:12" x14ac:dyDescent="0.2">
      <c r="B173" s="26"/>
      <c r="C173" s="4" t="s">
        <v>67</v>
      </c>
      <c r="D173" s="7">
        <f>AVERAGE(D154:D171)</f>
        <v>0.11939254209862121</v>
      </c>
      <c r="E173" s="7">
        <f>AVERAGE(E154:E171)</f>
        <v>0.78187711342917665</v>
      </c>
      <c r="F173" s="7">
        <f>AVERAGE(F154:F171)</f>
        <v>9.8730344472202178E-2</v>
      </c>
      <c r="G173" s="7">
        <f>SUM(D173:F173)</f>
        <v>1</v>
      </c>
    </row>
    <row r="174" spans="2:12" x14ac:dyDescent="0.2">
      <c r="B174" s="26"/>
      <c r="C174" s="4" t="s">
        <v>35</v>
      </c>
      <c r="D174" s="7">
        <f>STDEV(D154:D171)</f>
        <v>1.48374007040687E-2</v>
      </c>
      <c r="E174" s="7">
        <f>STDEV(E154:E171)</f>
        <v>3.3101637076808091E-2</v>
      </c>
      <c r="F174" s="7">
        <f>STDEV(F154:F171)</f>
        <v>3.8066529589340994E-2</v>
      </c>
      <c r="G174" s="7"/>
    </row>
    <row r="175" spans="2:12" x14ac:dyDescent="0.2">
      <c r="B175" s="26"/>
      <c r="C175" s="4"/>
      <c r="G175" s="7"/>
    </row>
    <row r="176" spans="2:12" x14ac:dyDescent="0.2">
      <c r="B176" s="26"/>
      <c r="C176" s="4" t="s">
        <v>150</v>
      </c>
      <c r="D176" s="7">
        <v>0.18796806199999999</v>
      </c>
      <c r="E176" s="7">
        <v>0.77588315600000002</v>
      </c>
      <c r="F176" s="7">
        <v>3.6148781999999997E-2</v>
      </c>
      <c r="G176" s="7">
        <f t="shared" ref="G176:G183" si="9">SUM(D176:F176)</f>
        <v>1</v>
      </c>
      <c r="H176" s="4" t="s">
        <v>152</v>
      </c>
    </row>
    <row r="177" spans="2:8" x14ac:dyDescent="0.2">
      <c r="B177" s="26"/>
      <c r="C177" s="4" t="s">
        <v>150</v>
      </c>
      <c r="D177" s="7">
        <v>0.18189216499999999</v>
      </c>
      <c r="E177" s="7">
        <v>0.71682384899999896</v>
      </c>
      <c r="F177" s="7">
        <v>0.10128398600000001</v>
      </c>
      <c r="G177" s="7">
        <f t="shared" si="9"/>
        <v>0.999999999999999</v>
      </c>
      <c r="H177" s="4" t="s">
        <v>152</v>
      </c>
    </row>
    <row r="178" spans="2:8" x14ac:dyDescent="0.2">
      <c r="B178" s="26"/>
      <c r="C178" s="4" t="s">
        <v>150</v>
      </c>
      <c r="D178" s="7">
        <v>7.5617698999999997E-2</v>
      </c>
      <c r="E178" s="7">
        <v>0.752672644</v>
      </c>
      <c r="F178" s="7">
        <v>0.17170965699999999</v>
      </c>
      <c r="G178" s="7">
        <f t="shared" si="9"/>
        <v>1</v>
      </c>
      <c r="H178" s="4" t="s">
        <v>152</v>
      </c>
    </row>
    <row r="179" spans="2:8" x14ac:dyDescent="0.2">
      <c r="B179" s="26"/>
      <c r="C179" s="4" t="s">
        <v>150</v>
      </c>
      <c r="D179" s="7">
        <v>0.22212765700000001</v>
      </c>
      <c r="E179" s="7">
        <v>0.65263942100000005</v>
      </c>
      <c r="F179" s="7">
        <v>0.125232922</v>
      </c>
      <c r="G179" s="7">
        <f t="shared" si="9"/>
        <v>1</v>
      </c>
      <c r="H179" s="4" t="s">
        <v>152</v>
      </c>
    </row>
    <row r="180" spans="2:8" x14ac:dyDescent="0.2">
      <c r="B180" s="26"/>
      <c r="C180" s="4" t="s">
        <v>150</v>
      </c>
      <c r="D180" s="7">
        <v>0.19758394600000001</v>
      </c>
      <c r="E180" s="7">
        <v>0.66005108999999895</v>
      </c>
      <c r="F180" s="7">
        <v>0.14236496400000001</v>
      </c>
      <c r="G180" s="7">
        <f t="shared" si="9"/>
        <v>0.99999999999999889</v>
      </c>
      <c r="H180" s="4" t="s">
        <v>152</v>
      </c>
    </row>
    <row r="181" spans="2:8" x14ac:dyDescent="0.2">
      <c r="B181" s="26"/>
      <c r="C181" s="4" t="s">
        <v>150</v>
      </c>
      <c r="D181" s="7">
        <v>0.26174479499999997</v>
      </c>
      <c r="E181" s="7">
        <v>0.71635583000000003</v>
      </c>
      <c r="F181" s="7">
        <v>2.1899374999999999E-2</v>
      </c>
      <c r="G181" s="7">
        <f t="shared" si="9"/>
        <v>1</v>
      </c>
      <c r="H181" s="4" t="s">
        <v>152</v>
      </c>
    </row>
    <row r="182" spans="2:8" x14ac:dyDescent="0.2">
      <c r="B182" s="26"/>
      <c r="C182" s="4" t="s">
        <v>150</v>
      </c>
      <c r="D182" s="7">
        <v>0.196340458</v>
      </c>
      <c r="E182" s="7">
        <v>0.68693006000000001</v>
      </c>
      <c r="F182" s="7">
        <v>0.116729482</v>
      </c>
      <c r="G182" s="7">
        <f t="shared" si="9"/>
        <v>1</v>
      </c>
      <c r="H182" s="4" t="s">
        <v>152</v>
      </c>
    </row>
    <row r="183" spans="2:8" x14ac:dyDescent="0.2">
      <c r="B183" s="26"/>
      <c r="C183" s="4" t="s">
        <v>150</v>
      </c>
      <c r="D183" s="7">
        <v>0.20097253900000001</v>
      </c>
      <c r="E183" s="7">
        <v>0.64628686899999999</v>
      </c>
      <c r="F183" s="7">
        <v>0.15274059200000001</v>
      </c>
      <c r="G183" s="7">
        <f t="shared" si="9"/>
        <v>1</v>
      </c>
      <c r="H183" s="4" t="s">
        <v>152</v>
      </c>
    </row>
    <row r="184" spans="2:8" x14ac:dyDescent="0.2">
      <c r="B184" s="26"/>
      <c r="C184" s="4" t="s">
        <v>150</v>
      </c>
      <c r="D184" s="7">
        <v>0.19492439</v>
      </c>
      <c r="E184" s="7">
        <v>0.68197571099999998</v>
      </c>
      <c r="F184" s="7">
        <v>0.123099899</v>
      </c>
      <c r="G184" s="7">
        <f t="shared" ref="G184" si="10">SUM(D184:F184)</f>
        <v>0.99999999999999989</v>
      </c>
      <c r="H184" s="4" t="s">
        <v>152</v>
      </c>
    </row>
    <row r="185" spans="2:8" x14ac:dyDescent="0.2">
      <c r="B185" s="26"/>
      <c r="C185" s="4"/>
      <c r="G185" s="7"/>
    </row>
    <row r="186" spans="2:8" x14ac:dyDescent="0.2">
      <c r="B186" s="26"/>
      <c r="C186" s="4" t="s">
        <v>151</v>
      </c>
      <c r="D186" s="7">
        <f>AVERAGE(D176:D184)</f>
        <v>0.19101907899999998</v>
      </c>
      <c r="E186" s="7">
        <f t="shared" ref="E186:F186" si="11">AVERAGE(E176:E184)</f>
        <v>0.69884651444444423</v>
      </c>
      <c r="F186" s="7">
        <f t="shared" si="11"/>
        <v>0.11013440655555556</v>
      </c>
      <c r="G186" s="7">
        <f>SUM(D186:F186)</f>
        <v>0.99999999999999978</v>
      </c>
    </row>
    <row r="187" spans="2:8" x14ac:dyDescent="0.2">
      <c r="B187" s="26"/>
      <c r="C187" s="4" t="s">
        <v>35</v>
      </c>
      <c r="D187" s="7">
        <f>STDEV(D176:D184)</f>
        <v>4.9454139957975915E-2</v>
      </c>
      <c r="E187" s="7">
        <f t="shared" ref="E187:F187" si="12">STDEV(E176:E184)</f>
        <v>4.5126183808680526E-2</v>
      </c>
      <c r="F187" s="7">
        <f t="shared" si="12"/>
        <v>5.0525729707952736E-2</v>
      </c>
      <c r="G187" s="7"/>
    </row>
    <row r="188" spans="2:8" x14ac:dyDescent="0.2">
      <c r="B188" s="26"/>
      <c r="C188" s="4"/>
      <c r="G188" s="7"/>
    </row>
    <row r="189" spans="2:8" x14ac:dyDescent="0.2">
      <c r="B189" s="26"/>
      <c r="C189" s="4" t="s">
        <v>69</v>
      </c>
      <c r="D189" s="7">
        <v>0.18950678797191525</v>
      </c>
      <c r="E189" s="7">
        <v>0.75415880181797235</v>
      </c>
      <c r="F189" s="7">
        <v>5.6334410210112429E-2</v>
      </c>
      <c r="G189" s="7">
        <f t="shared" ref="G189:G206" si="13">SUM(D189:F189)</f>
        <v>1</v>
      </c>
      <c r="H189" s="4" t="s">
        <v>68</v>
      </c>
    </row>
    <row r="190" spans="2:8" x14ac:dyDescent="0.2">
      <c r="B190" s="26"/>
      <c r="C190" s="4" t="s">
        <v>69</v>
      </c>
      <c r="D190" s="7">
        <v>0.16719259007225756</v>
      </c>
      <c r="E190" s="7">
        <v>0.77759399900272519</v>
      </c>
      <c r="F190" s="7">
        <v>5.5213410925017303E-2</v>
      </c>
      <c r="G190" s="7">
        <f t="shared" si="13"/>
        <v>1</v>
      </c>
      <c r="H190" s="4" t="s">
        <v>68</v>
      </c>
    </row>
    <row r="191" spans="2:8" x14ac:dyDescent="0.2">
      <c r="B191" s="26"/>
      <c r="C191" s="4" t="s">
        <v>69</v>
      </c>
      <c r="D191" s="7">
        <v>0.11689654177935253</v>
      </c>
      <c r="E191" s="7">
        <v>0.81785050680197258</v>
      </c>
      <c r="F191" s="7">
        <v>6.5252951418674932E-2</v>
      </c>
      <c r="G191" s="7">
        <f t="shared" si="13"/>
        <v>1</v>
      </c>
      <c r="H191" s="4" t="s">
        <v>68</v>
      </c>
    </row>
    <row r="192" spans="2:8" x14ac:dyDescent="0.2">
      <c r="B192" s="26"/>
      <c r="C192" s="4" t="s">
        <v>69</v>
      </c>
      <c r="D192" s="7">
        <v>0.1194536009108061</v>
      </c>
      <c r="E192" s="7">
        <v>0.80939278193779185</v>
      </c>
      <c r="F192" s="7">
        <v>7.1153617151402004E-2</v>
      </c>
      <c r="G192" s="7">
        <f t="shared" si="13"/>
        <v>1</v>
      </c>
      <c r="H192" s="4" t="s">
        <v>68</v>
      </c>
    </row>
    <row r="193" spans="2:12" x14ac:dyDescent="0.2">
      <c r="B193" s="26"/>
      <c r="C193" s="4" t="s">
        <v>69</v>
      </c>
      <c r="D193" s="7">
        <v>0.15205226905395605</v>
      </c>
      <c r="E193" s="7">
        <v>0.75847289366207005</v>
      </c>
      <c r="F193" s="7">
        <v>8.9474837283973874E-2</v>
      </c>
      <c r="G193" s="7">
        <f t="shared" si="13"/>
        <v>1</v>
      </c>
      <c r="H193" s="4" t="s">
        <v>68</v>
      </c>
    </row>
    <row r="194" spans="2:12" x14ac:dyDescent="0.2">
      <c r="B194" s="26"/>
      <c r="C194" s="4" t="s">
        <v>69</v>
      </c>
      <c r="D194" s="7">
        <v>0.14190800450348726</v>
      </c>
      <c r="E194" s="7">
        <v>0.77432779326178602</v>
      </c>
      <c r="F194" s="7">
        <v>8.3764202234726692E-2</v>
      </c>
      <c r="G194" s="7">
        <f t="shared" si="13"/>
        <v>1</v>
      </c>
      <c r="H194" s="4" t="s">
        <v>68</v>
      </c>
    </row>
    <row r="195" spans="2:12" x14ac:dyDescent="0.2">
      <c r="B195" s="26"/>
      <c r="C195" s="4" t="s">
        <v>69</v>
      </c>
      <c r="D195" s="7">
        <v>0.13874628060274594</v>
      </c>
      <c r="E195" s="7">
        <v>0.80017866397302617</v>
      </c>
      <c r="F195" s="7">
        <v>6.1075055424227864E-2</v>
      </c>
      <c r="G195" s="7">
        <f t="shared" si="13"/>
        <v>1</v>
      </c>
      <c r="H195" s="4" t="s">
        <v>68</v>
      </c>
    </row>
    <row r="196" spans="2:12" x14ac:dyDescent="0.2">
      <c r="B196" s="26"/>
      <c r="C196" s="4" t="s">
        <v>69</v>
      </c>
      <c r="D196" s="7">
        <v>0.17958906439966391</v>
      </c>
      <c r="E196" s="7">
        <v>0.74405839407286178</v>
      </c>
      <c r="F196" s="7">
        <v>7.6352541527474282E-2</v>
      </c>
      <c r="G196" s="7">
        <f t="shared" si="13"/>
        <v>1</v>
      </c>
      <c r="H196" s="4" t="s">
        <v>68</v>
      </c>
    </row>
    <row r="197" spans="2:12" x14ac:dyDescent="0.2">
      <c r="B197" s="26"/>
      <c r="C197" s="4" t="s">
        <v>69</v>
      </c>
      <c r="D197" s="7">
        <v>0.16620554719701552</v>
      </c>
      <c r="E197" s="7">
        <v>0.75023666070977457</v>
      </c>
      <c r="F197" s="7">
        <v>8.3557792093209904E-2</v>
      </c>
      <c r="G197" s="7">
        <f t="shared" si="13"/>
        <v>1</v>
      </c>
      <c r="H197" s="4" t="s">
        <v>68</v>
      </c>
      <c r="K197"/>
      <c r="L197"/>
    </row>
    <row r="198" spans="2:12" x14ac:dyDescent="0.2">
      <c r="B198" s="26"/>
      <c r="C198" s="4" t="s">
        <v>69</v>
      </c>
      <c r="D198" s="7">
        <v>0.13903730953248647</v>
      </c>
      <c r="E198" s="7">
        <v>0.80337921032489135</v>
      </c>
      <c r="F198" s="7">
        <v>5.7583480142622157E-2</v>
      </c>
      <c r="G198" s="7">
        <f t="shared" si="13"/>
        <v>1</v>
      </c>
      <c r="H198" s="4" t="s">
        <v>68</v>
      </c>
      <c r="K198"/>
      <c r="L198"/>
    </row>
    <row r="199" spans="2:12" x14ac:dyDescent="0.2">
      <c r="B199" s="26"/>
      <c r="C199" s="4" t="s">
        <v>69</v>
      </c>
      <c r="D199" s="7">
        <v>0.18691694368562217</v>
      </c>
      <c r="E199" s="7">
        <v>0.77500022978854566</v>
      </c>
      <c r="F199" s="7">
        <v>3.808282652583217E-2</v>
      </c>
      <c r="G199" s="7">
        <f t="shared" si="13"/>
        <v>1</v>
      </c>
      <c r="H199" s="4" t="s">
        <v>68</v>
      </c>
      <c r="K199"/>
      <c r="L199"/>
    </row>
    <row r="200" spans="2:12" x14ac:dyDescent="0.2">
      <c r="B200" s="26"/>
      <c r="C200" s="4" t="s">
        <v>69</v>
      </c>
      <c r="D200" s="7">
        <v>8.5315650559411552E-2</v>
      </c>
      <c r="E200" s="7">
        <v>0.8033918661001056</v>
      </c>
      <c r="F200" s="7">
        <v>0.11129248334048281</v>
      </c>
      <c r="G200" s="7">
        <f t="shared" si="13"/>
        <v>1</v>
      </c>
      <c r="H200" s="4" t="s">
        <v>68</v>
      </c>
      <c r="K200"/>
      <c r="L200"/>
    </row>
    <row r="201" spans="2:12" x14ac:dyDescent="0.2">
      <c r="B201" s="26"/>
      <c r="C201" s="4" t="s">
        <v>69</v>
      </c>
      <c r="D201" s="7">
        <v>0.13411680211543037</v>
      </c>
      <c r="E201" s="7">
        <v>0.74866127241074287</v>
      </c>
      <c r="F201" s="7">
        <v>0.1172219254738267</v>
      </c>
      <c r="G201" s="7">
        <f t="shared" si="13"/>
        <v>1</v>
      </c>
      <c r="H201" s="4" t="s">
        <v>68</v>
      </c>
    </row>
    <row r="202" spans="2:12" x14ac:dyDescent="0.2">
      <c r="B202" s="26"/>
      <c r="C202" s="4" t="s">
        <v>69</v>
      </c>
      <c r="D202" s="7">
        <v>0.17192442280648901</v>
      </c>
      <c r="E202" s="7">
        <v>0.74559603049001755</v>
      </c>
      <c r="F202" s="7">
        <v>8.2479546703493445E-2</v>
      </c>
      <c r="G202" s="7">
        <f t="shared" si="13"/>
        <v>1</v>
      </c>
      <c r="H202" s="4" t="s">
        <v>68</v>
      </c>
    </row>
    <row r="203" spans="2:12" x14ac:dyDescent="0.2">
      <c r="B203" s="26"/>
      <c r="C203" s="4" t="s">
        <v>69</v>
      </c>
      <c r="D203" s="7">
        <v>9.091055479516523E-2</v>
      </c>
      <c r="E203" s="7">
        <v>0.80786311255812981</v>
      </c>
      <c r="F203" s="7">
        <v>0.101226332646705</v>
      </c>
      <c r="G203" s="7">
        <f t="shared" si="13"/>
        <v>1</v>
      </c>
      <c r="H203" s="4" t="s">
        <v>68</v>
      </c>
    </row>
    <row r="204" spans="2:12" x14ac:dyDescent="0.2">
      <c r="B204" s="26"/>
      <c r="C204" s="4" t="s">
        <v>69</v>
      </c>
      <c r="D204" s="7">
        <v>0.11235072691845542</v>
      </c>
      <c r="E204" s="7">
        <v>0.78134173703377985</v>
      </c>
      <c r="F204" s="7">
        <v>0.10630753604776477</v>
      </c>
      <c r="G204" s="7">
        <f t="shared" si="13"/>
        <v>1</v>
      </c>
      <c r="H204" s="4" t="s">
        <v>68</v>
      </c>
    </row>
    <row r="205" spans="2:12" x14ac:dyDescent="0.2">
      <c r="B205" s="26"/>
      <c r="C205" s="4" t="s">
        <v>69</v>
      </c>
      <c r="D205" s="7">
        <v>7.1479490746600455E-2</v>
      </c>
      <c r="E205" s="7">
        <v>0.83708633521724052</v>
      </c>
      <c r="F205" s="7">
        <v>9.1434174036159055E-2</v>
      </c>
      <c r="G205" s="7">
        <f t="shared" si="13"/>
        <v>1</v>
      </c>
      <c r="H205" s="4" t="s">
        <v>68</v>
      </c>
    </row>
    <row r="206" spans="2:12" x14ac:dyDescent="0.2">
      <c r="B206" s="26"/>
      <c r="C206" s="4" t="s">
        <v>69</v>
      </c>
      <c r="D206" s="7">
        <v>0.14885662466045685</v>
      </c>
      <c r="E206" s="7">
        <v>0.79932644234470485</v>
      </c>
      <c r="F206" s="7">
        <v>5.1816932994838361E-2</v>
      </c>
      <c r="G206" s="7">
        <f t="shared" si="13"/>
        <v>1</v>
      </c>
      <c r="H206" s="4" t="s">
        <v>68</v>
      </c>
    </row>
    <row r="207" spans="2:12" x14ac:dyDescent="0.2">
      <c r="B207" s="26"/>
      <c r="C207" s="4"/>
      <c r="G207" s="7"/>
    </row>
    <row r="208" spans="2:12" x14ac:dyDescent="0.2">
      <c r="B208" s="26"/>
      <c r="C208" s="4" t="s">
        <v>70</v>
      </c>
      <c r="D208" s="7">
        <f>AVERAGE(D189:D206)</f>
        <v>0.13958106735062875</v>
      </c>
      <c r="E208" s="7">
        <f>AVERAGE(E189:E206)</f>
        <v>0.78266204063934086</v>
      </c>
      <c r="F208" s="7">
        <f>AVERAGE(F189:F206)</f>
        <v>7.7756892010030193E-2</v>
      </c>
      <c r="G208" s="7">
        <f>SUM(D208:F208)</f>
        <v>0.99999999999999978</v>
      </c>
    </row>
    <row r="209" spans="2:8" x14ac:dyDescent="0.2">
      <c r="B209" s="26"/>
      <c r="C209" s="4" t="s">
        <v>35</v>
      </c>
      <c r="D209" s="7">
        <f>STDEV(D189:D206)</f>
        <v>3.4929895836545481E-2</v>
      </c>
      <c r="E209" s="7">
        <f>STDEV(E189:E206)</f>
        <v>2.830303306928621E-2</v>
      </c>
      <c r="F209" s="7">
        <f>STDEV(F189:F206)</f>
        <v>2.2446953206888283E-2</v>
      </c>
      <c r="G209" s="7"/>
    </row>
    <row r="210" spans="2:8" x14ac:dyDescent="0.2">
      <c r="B210" s="26"/>
      <c r="C210" s="4"/>
      <c r="D210" s="4"/>
      <c r="E210"/>
      <c r="F210"/>
      <c r="H210"/>
    </row>
    <row r="211" spans="2:8" x14ac:dyDescent="0.2">
      <c r="B211" s="26"/>
      <c r="C211" s="4" t="s">
        <v>73</v>
      </c>
      <c r="D211" s="7">
        <v>0.16133109111302094</v>
      </c>
      <c r="E211" s="7">
        <v>0.73745878746659455</v>
      </c>
      <c r="F211" s="7">
        <v>0.10121012142038455</v>
      </c>
      <c r="G211" s="7">
        <f t="shared" ref="G211:G230" si="14">SUM(D211:F211)</f>
        <v>1</v>
      </c>
      <c r="H211" s="4" t="s">
        <v>68</v>
      </c>
    </row>
    <row r="212" spans="2:8" x14ac:dyDescent="0.2">
      <c r="B212" s="26"/>
      <c r="C212" s="4" t="s">
        <v>73</v>
      </c>
      <c r="D212" s="7">
        <v>0.18860786713840133</v>
      </c>
      <c r="E212" s="7">
        <v>0.70642727822049789</v>
      </c>
      <c r="F212" s="7">
        <v>0.10496485464110084</v>
      </c>
      <c r="G212" s="7">
        <f t="shared" si="14"/>
        <v>1</v>
      </c>
      <c r="H212" s="4" t="s">
        <v>68</v>
      </c>
    </row>
    <row r="213" spans="2:8" x14ac:dyDescent="0.2">
      <c r="B213" s="26"/>
      <c r="C213" s="4" t="s">
        <v>73</v>
      </c>
      <c r="D213" s="7">
        <v>0.15496793373771325</v>
      </c>
      <c r="E213" s="7">
        <v>0.76343749609000888</v>
      </c>
      <c r="F213" s="7">
        <v>8.1594570172277892E-2</v>
      </c>
      <c r="G213" s="7">
        <f t="shared" si="14"/>
        <v>1</v>
      </c>
      <c r="H213" s="4" t="s">
        <v>68</v>
      </c>
    </row>
    <row r="214" spans="2:8" x14ac:dyDescent="0.2">
      <c r="B214" s="26"/>
      <c r="C214" s="4" t="s">
        <v>73</v>
      </c>
      <c r="D214" s="7">
        <v>0.13824737416792629</v>
      </c>
      <c r="E214" s="7">
        <v>0.75631189928322695</v>
      </c>
      <c r="F214" s="7">
        <v>0.10544072654884673</v>
      </c>
      <c r="G214" s="7">
        <f t="shared" si="14"/>
        <v>1</v>
      </c>
      <c r="H214" s="4" t="s">
        <v>68</v>
      </c>
    </row>
    <row r="215" spans="2:8" x14ac:dyDescent="0.2">
      <c r="B215" s="26"/>
      <c r="C215" s="4" t="s">
        <v>73</v>
      </c>
      <c r="D215" s="7">
        <v>0.13769276872047187</v>
      </c>
      <c r="E215" s="7">
        <v>0.7508164700304738</v>
      </c>
      <c r="F215" s="7">
        <v>0.11149076124905433</v>
      </c>
      <c r="G215" s="7">
        <f t="shared" si="14"/>
        <v>1</v>
      </c>
      <c r="H215" s="4" t="s">
        <v>68</v>
      </c>
    </row>
    <row r="216" spans="2:8" x14ac:dyDescent="0.2">
      <c r="B216" s="26"/>
      <c r="C216" s="4" t="s">
        <v>73</v>
      </c>
      <c r="D216" s="7">
        <v>0.16428680767028023</v>
      </c>
      <c r="E216" s="7">
        <v>0.75463215490481117</v>
      </c>
      <c r="F216" s="7">
        <v>8.1081037424908575E-2</v>
      </c>
      <c r="G216" s="7">
        <f t="shared" si="14"/>
        <v>1</v>
      </c>
      <c r="H216" s="4" t="s">
        <v>68</v>
      </c>
    </row>
    <row r="217" spans="2:8" x14ac:dyDescent="0.2">
      <c r="B217" s="26"/>
      <c r="C217" s="4" t="s">
        <v>73</v>
      </c>
      <c r="D217" s="7">
        <v>0.18138249884892041</v>
      </c>
      <c r="E217" s="7">
        <v>0.7015413959536535</v>
      </c>
      <c r="F217" s="7">
        <v>0.11707610519742606</v>
      </c>
      <c r="G217" s="7">
        <f t="shared" si="14"/>
        <v>1</v>
      </c>
      <c r="H217" s="4" t="s">
        <v>68</v>
      </c>
    </row>
    <row r="218" spans="2:8" x14ac:dyDescent="0.2">
      <c r="B218" s="26"/>
      <c r="C218" s="4" t="s">
        <v>73</v>
      </c>
      <c r="D218" s="7">
        <v>0.1673071394998934</v>
      </c>
      <c r="E218" s="7">
        <v>0.76746332983571419</v>
      </c>
      <c r="F218" s="7">
        <v>6.522953066439241E-2</v>
      </c>
      <c r="G218" s="7">
        <f t="shared" si="14"/>
        <v>1</v>
      </c>
      <c r="H218" s="4" t="s">
        <v>68</v>
      </c>
    </row>
    <row r="219" spans="2:8" x14ac:dyDescent="0.2">
      <c r="B219" s="26"/>
      <c r="C219" s="4" t="s">
        <v>73</v>
      </c>
      <c r="D219" s="7">
        <v>0.21184960266541289</v>
      </c>
      <c r="E219" s="7">
        <v>0.66284339552695126</v>
      </c>
      <c r="F219" s="7">
        <v>0.12530700180763588</v>
      </c>
      <c r="G219" s="7">
        <f t="shared" si="14"/>
        <v>1</v>
      </c>
      <c r="H219" s="4" t="s">
        <v>68</v>
      </c>
    </row>
    <row r="220" spans="2:8" x14ac:dyDescent="0.2">
      <c r="B220" s="26"/>
      <c r="C220" s="4" t="s">
        <v>73</v>
      </c>
      <c r="D220" s="7">
        <v>0.16693342575637485</v>
      </c>
      <c r="E220" s="7">
        <v>0.7748169505192023</v>
      </c>
      <c r="F220" s="7">
        <v>5.8249623724422883E-2</v>
      </c>
      <c r="G220" s="7">
        <f t="shared" si="14"/>
        <v>1</v>
      </c>
      <c r="H220" s="4" t="s">
        <v>68</v>
      </c>
    </row>
    <row r="221" spans="2:8" x14ac:dyDescent="0.2">
      <c r="B221" s="26"/>
      <c r="C221" s="4" t="s">
        <v>73</v>
      </c>
      <c r="D221" s="7">
        <v>0.17992717615691534</v>
      </c>
      <c r="E221" s="7">
        <v>0.67202418097225669</v>
      </c>
      <c r="F221" s="7">
        <v>0.14804864287082797</v>
      </c>
      <c r="G221" s="7">
        <f t="shared" si="14"/>
        <v>1</v>
      </c>
      <c r="H221" s="4" t="s">
        <v>68</v>
      </c>
    </row>
    <row r="222" spans="2:8" x14ac:dyDescent="0.2">
      <c r="B222" s="26"/>
      <c r="C222" s="4" t="s">
        <v>73</v>
      </c>
      <c r="D222" s="7">
        <v>0.17043922602938658</v>
      </c>
      <c r="E222" s="7">
        <v>0.76351488980592497</v>
      </c>
      <c r="F222" s="7">
        <v>6.6045884164688484E-2</v>
      </c>
      <c r="G222" s="7">
        <f t="shared" si="14"/>
        <v>1</v>
      </c>
      <c r="H222" s="4" t="s">
        <v>68</v>
      </c>
    </row>
    <row r="223" spans="2:8" x14ac:dyDescent="0.2">
      <c r="B223" s="26"/>
      <c r="C223" s="4" t="s">
        <v>73</v>
      </c>
      <c r="D223" s="7">
        <v>0.19973144248371658</v>
      </c>
      <c r="E223" s="7">
        <v>0.71194253796237184</v>
      </c>
      <c r="F223" s="7">
        <v>8.8326019553911617E-2</v>
      </c>
      <c r="G223" s="7">
        <f t="shared" si="14"/>
        <v>1</v>
      </c>
      <c r="H223" s="4" t="s">
        <v>68</v>
      </c>
    </row>
    <row r="224" spans="2:8" x14ac:dyDescent="0.2">
      <c r="B224" s="26"/>
      <c r="C224" s="4" t="s">
        <v>73</v>
      </c>
      <c r="D224" s="7">
        <v>0.19050235339772575</v>
      </c>
      <c r="E224" s="7">
        <v>0.76488041431573861</v>
      </c>
      <c r="F224" s="7">
        <v>4.4617232286535691E-2</v>
      </c>
      <c r="G224" s="7">
        <f t="shared" si="14"/>
        <v>1</v>
      </c>
      <c r="H224" s="4" t="s">
        <v>68</v>
      </c>
    </row>
    <row r="225" spans="2:8" x14ac:dyDescent="0.2">
      <c r="B225" s="26"/>
      <c r="C225" s="4" t="s">
        <v>73</v>
      </c>
      <c r="D225" s="7">
        <v>0.19209823263075501</v>
      </c>
      <c r="E225" s="7">
        <v>0.69260444846565516</v>
      </c>
      <c r="F225" s="7">
        <v>0.11529731890358985</v>
      </c>
      <c r="G225" s="7">
        <f t="shared" si="14"/>
        <v>1</v>
      </c>
      <c r="H225" s="4" t="s">
        <v>68</v>
      </c>
    </row>
    <row r="226" spans="2:8" x14ac:dyDescent="0.2">
      <c r="B226" s="26"/>
      <c r="C226" s="4" t="s">
        <v>73</v>
      </c>
      <c r="D226" s="7">
        <v>0.13252608640669039</v>
      </c>
      <c r="E226" s="7">
        <v>0.75653764152031977</v>
      </c>
      <c r="F226" s="7">
        <v>0.11093627207298984</v>
      </c>
      <c r="G226" s="7">
        <f t="shared" si="14"/>
        <v>1</v>
      </c>
      <c r="H226" s="4" t="s">
        <v>68</v>
      </c>
    </row>
    <row r="227" spans="2:8" x14ac:dyDescent="0.2">
      <c r="B227" s="26"/>
      <c r="C227" s="4" t="s">
        <v>73</v>
      </c>
      <c r="D227" s="7">
        <v>0.11211469099956781</v>
      </c>
      <c r="E227" s="7">
        <v>0.77153387988423672</v>
      </c>
      <c r="F227" s="7">
        <v>0.11635142911619545</v>
      </c>
      <c r="G227" s="7">
        <f t="shared" si="14"/>
        <v>1</v>
      </c>
      <c r="H227" s="4" t="s">
        <v>68</v>
      </c>
    </row>
    <row r="228" spans="2:8" x14ac:dyDescent="0.2">
      <c r="B228" s="26"/>
      <c r="C228" s="4" t="s">
        <v>73</v>
      </c>
      <c r="D228" s="7">
        <v>0.14339700154444393</v>
      </c>
      <c r="E228" s="7">
        <v>0.74727444441434965</v>
      </c>
      <c r="F228" s="7">
        <v>0.10932855404120645</v>
      </c>
      <c r="G228" s="7">
        <f t="shared" si="14"/>
        <v>1</v>
      </c>
      <c r="H228" s="4" t="s">
        <v>68</v>
      </c>
    </row>
    <row r="229" spans="2:8" x14ac:dyDescent="0.2">
      <c r="B229" s="26"/>
      <c r="C229" s="4" t="s">
        <v>73</v>
      </c>
      <c r="D229" s="7">
        <v>0.11988559898970426</v>
      </c>
      <c r="E229" s="7">
        <v>0.75405328256359139</v>
      </c>
      <c r="F229" s="7">
        <v>0.12606111844670431</v>
      </c>
      <c r="G229" s="7">
        <f t="shared" si="14"/>
        <v>1</v>
      </c>
      <c r="H229" s="4" t="s">
        <v>68</v>
      </c>
    </row>
    <row r="230" spans="2:8" x14ac:dyDescent="0.2">
      <c r="B230" s="26"/>
      <c r="C230" s="4" t="s">
        <v>73</v>
      </c>
      <c r="D230" s="7">
        <v>0.13332261274992674</v>
      </c>
      <c r="E230" s="7">
        <v>0.73918233312334758</v>
      </c>
      <c r="F230" s="7">
        <v>0.12749505412672568</v>
      </c>
      <c r="G230" s="7">
        <f t="shared" si="14"/>
        <v>1</v>
      </c>
      <c r="H230" s="4" t="s">
        <v>68</v>
      </c>
    </row>
    <row r="231" spans="2:8" x14ac:dyDescent="0.2">
      <c r="B231" s="26"/>
      <c r="G231" s="7"/>
    </row>
    <row r="232" spans="2:8" x14ac:dyDescent="0.2">
      <c r="B232" s="26"/>
      <c r="C232" s="4" t="s">
        <v>80</v>
      </c>
      <c r="D232" s="7">
        <f>AVERAGE(D211:D230)</f>
        <v>0.16232754653536241</v>
      </c>
      <c r="E232" s="7">
        <f t="shared" ref="E232:F232" si="15">AVERAGE(E211:E230)</f>
        <v>0.73746486054294635</v>
      </c>
      <c r="F232" s="7">
        <f t="shared" si="15"/>
        <v>0.10020759292169128</v>
      </c>
      <c r="G232" s="7">
        <f>SUM(D232:F232)</f>
        <v>1</v>
      </c>
    </row>
    <row r="233" spans="2:8" x14ac:dyDescent="0.2">
      <c r="B233" s="26"/>
      <c r="C233" s="4" t="s">
        <v>35</v>
      </c>
      <c r="D233" s="7">
        <f>STDEV(D211:D230)</f>
        <v>2.7780202365811885E-2</v>
      </c>
      <c r="E233" s="7">
        <f t="shared" ref="E233:F233" si="16">STDEV(E211:E230)</f>
        <v>3.3946873315292649E-2</v>
      </c>
      <c r="F233" s="7">
        <f t="shared" si="16"/>
        <v>2.6730569374820587E-2</v>
      </c>
      <c r="G233" s="7"/>
    </row>
    <row r="234" spans="2:8" x14ac:dyDescent="0.2">
      <c r="B234" s="26"/>
      <c r="C234" s="4"/>
      <c r="D234" s="4"/>
      <c r="E234"/>
      <c r="F234"/>
      <c r="H234"/>
    </row>
    <row r="235" spans="2:8" x14ac:dyDescent="0.2">
      <c r="B235" s="26"/>
      <c r="C235" s="4" t="s">
        <v>71</v>
      </c>
      <c r="D235" s="7">
        <v>0.11287872317463814</v>
      </c>
      <c r="E235" s="7">
        <v>0.80227807906083071</v>
      </c>
      <c r="F235" s="7">
        <v>8.4843197764531197E-2</v>
      </c>
      <c r="G235" s="7">
        <f t="shared" ref="G235:G257" si="17">SUM(D235:F235)</f>
        <v>1</v>
      </c>
      <c r="H235" s="4" t="s">
        <v>68</v>
      </c>
    </row>
    <row r="236" spans="2:8" x14ac:dyDescent="0.2">
      <c r="B236" s="26"/>
      <c r="C236" s="4" t="s">
        <v>71</v>
      </c>
      <c r="D236" s="7">
        <v>0.10923948049744613</v>
      </c>
      <c r="E236" s="7">
        <v>0.78188405369349145</v>
      </c>
      <c r="F236" s="7">
        <v>0.10887646580906241</v>
      </c>
      <c r="G236" s="7">
        <f t="shared" si="17"/>
        <v>1</v>
      </c>
      <c r="H236" s="4" t="s">
        <v>68</v>
      </c>
    </row>
    <row r="237" spans="2:8" x14ac:dyDescent="0.2">
      <c r="B237" s="26"/>
      <c r="C237" s="4" t="s">
        <v>71</v>
      </c>
      <c r="D237" s="7">
        <v>0.13100152002945395</v>
      </c>
      <c r="E237" s="7">
        <v>0.76228472642244738</v>
      </c>
      <c r="F237" s="7">
        <v>0.10671375354809864</v>
      </c>
      <c r="G237" s="7">
        <f t="shared" si="17"/>
        <v>1</v>
      </c>
      <c r="H237" s="4" t="s">
        <v>68</v>
      </c>
    </row>
    <row r="238" spans="2:8" x14ac:dyDescent="0.2">
      <c r="B238" s="26"/>
      <c r="C238" s="4" t="s">
        <v>71</v>
      </c>
      <c r="D238" s="7">
        <v>0.17528448956311463</v>
      </c>
      <c r="E238" s="7">
        <v>0.71241585090538628</v>
      </c>
      <c r="F238" s="7">
        <v>0.11229965953149912</v>
      </c>
      <c r="G238" s="7">
        <f t="shared" si="17"/>
        <v>1</v>
      </c>
      <c r="H238" s="4" t="s">
        <v>68</v>
      </c>
    </row>
    <row r="239" spans="2:8" x14ac:dyDescent="0.2">
      <c r="B239" s="26"/>
      <c r="C239" s="4" t="s">
        <v>71</v>
      </c>
      <c r="D239" s="7">
        <v>0.16496082753171645</v>
      </c>
      <c r="E239" s="7">
        <v>0.73520407810733512</v>
      </c>
      <c r="F239" s="7">
        <v>9.9835094360948395E-2</v>
      </c>
      <c r="G239" s="7">
        <f t="shared" si="17"/>
        <v>1</v>
      </c>
      <c r="H239" s="4" t="s">
        <v>68</v>
      </c>
    </row>
    <row r="240" spans="2:8" x14ac:dyDescent="0.2">
      <c r="B240" s="26"/>
      <c r="C240" s="4" t="s">
        <v>71</v>
      </c>
      <c r="D240" s="7">
        <v>0.14084412363088009</v>
      </c>
      <c r="E240" s="7">
        <v>0.78994590713400337</v>
      </c>
      <c r="F240" s="7">
        <v>6.9209969235116575E-2</v>
      </c>
      <c r="G240" s="7">
        <f t="shared" si="17"/>
        <v>1</v>
      </c>
      <c r="H240" s="4" t="s">
        <v>68</v>
      </c>
    </row>
    <row r="241" spans="2:8" x14ac:dyDescent="0.2">
      <c r="B241" s="26"/>
      <c r="C241" s="4" t="s">
        <v>71</v>
      </c>
      <c r="D241" s="7">
        <v>0.20159858095386543</v>
      </c>
      <c r="E241" s="7">
        <v>0.72253853688252012</v>
      </c>
      <c r="F241" s="7">
        <v>7.5862882163614476E-2</v>
      </c>
      <c r="G241" s="7">
        <f t="shared" si="17"/>
        <v>1</v>
      </c>
      <c r="H241" s="4" t="s">
        <v>68</v>
      </c>
    </row>
    <row r="242" spans="2:8" x14ac:dyDescent="0.2">
      <c r="B242" s="26"/>
      <c r="C242" s="4" t="s">
        <v>71</v>
      </c>
      <c r="D242" s="7">
        <v>0.21758304516586102</v>
      </c>
      <c r="E242" s="7">
        <v>0.64753205260926194</v>
      </c>
      <c r="F242" s="7">
        <v>0.13488490222487703</v>
      </c>
      <c r="G242" s="7">
        <f t="shared" si="17"/>
        <v>1</v>
      </c>
      <c r="H242" s="4" t="s">
        <v>68</v>
      </c>
    </row>
    <row r="243" spans="2:8" x14ac:dyDescent="0.2">
      <c r="B243" s="26"/>
      <c r="C243" s="4" t="s">
        <v>71</v>
      </c>
      <c r="D243" s="7">
        <v>0.15116551372518641</v>
      </c>
      <c r="E243" s="7">
        <v>0.75326329257638713</v>
      </c>
      <c r="F243" s="7">
        <v>9.5571193698426482E-2</v>
      </c>
      <c r="G243" s="7">
        <f t="shared" si="17"/>
        <v>1</v>
      </c>
      <c r="H243" s="4" t="s">
        <v>68</v>
      </c>
    </row>
    <row r="244" spans="2:8" x14ac:dyDescent="0.2">
      <c r="B244" s="26"/>
      <c r="C244" s="4" t="s">
        <v>71</v>
      </c>
      <c r="D244" s="7">
        <v>0.15054183359912215</v>
      </c>
      <c r="E244" s="7">
        <v>0.75770856982945767</v>
      </c>
      <c r="F244" s="7">
        <v>9.1749596571420122E-2</v>
      </c>
      <c r="G244" s="7">
        <f t="shared" si="17"/>
        <v>1</v>
      </c>
      <c r="H244" s="4" t="s">
        <v>68</v>
      </c>
    </row>
    <row r="245" spans="2:8" x14ac:dyDescent="0.2">
      <c r="B245" s="26"/>
      <c r="C245" s="4" t="s">
        <v>71</v>
      </c>
      <c r="D245" s="7">
        <v>0.14083922449893066</v>
      </c>
      <c r="E245" s="7">
        <v>0.75617229132690222</v>
      </c>
      <c r="F245" s="7">
        <v>0.10298848417416706</v>
      </c>
      <c r="G245" s="7">
        <f t="shared" si="17"/>
        <v>1</v>
      </c>
      <c r="H245" s="4" t="s">
        <v>68</v>
      </c>
    </row>
    <row r="246" spans="2:8" x14ac:dyDescent="0.2">
      <c r="B246" s="26"/>
      <c r="C246" s="4" t="s">
        <v>71</v>
      </c>
      <c r="D246" s="7">
        <v>9.3144089321727616E-2</v>
      </c>
      <c r="E246" s="7">
        <v>0.7807461782695625</v>
      </c>
      <c r="F246" s="7">
        <v>0.12610973240870993</v>
      </c>
      <c r="G246" s="7">
        <f t="shared" si="17"/>
        <v>1</v>
      </c>
      <c r="H246" s="4" t="s">
        <v>68</v>
      </c>
    </row>
    <row r="247" spans="2:8" x14ac:dyDescent="0.2">
      <c r="B247" s="26"/>
      <c r="C247" s="4" t="s">
        <v>71</v>
      </c>
      <c r="D247" s="7">
        <v>0.22148106474922497</v>
      </c>
      <c r="E247" s="7">
        <v>0.75484312387230768</v>
      </c>
      <c r="F247" s="7">
        <v>2.3675811378467415E-2</v>
      </c>
      <c r="G247" s="7">
        <f t="shared" si="17"/>
        <v>1</v>
      </c>
      <c r="H247" s="4" t="s">
        <v>68</v>
      </c>
    </row>
    <row r="248" spans="2:8" x14ac:dyDescent="0.2">
      <c r="B248" s="26"/>
      <c r="C248" s="4" t="s">
        <v>71</v>
      </c>
      <c r="D248" s="7">
        <v>0.21325204087952537</v>
      </c>
      <c r="E248" s="7">
        <v>0.73720839519847192</v>
      </c>
      <c r="F248" s="7">
        <v>4.9539563922002761E-2</v>
      </c>
      <c r="G248" s="7">
        <f t="shared" si="17"/>
        <v>1</v>
      </c>
      <c r="H248" s="4" t="s">
        <v>68</v>
      </c>
    </row>
    <row r="249" spans="2:8" x14ac:dyDescent="0.2">
      <c r="B249" s="26"/>
      <c r="C249" s="4" t="s">
        <v>71</v>
      </c>
      <c r="D249" s="7">
        <v>0.17207328336249031</v>
      </c>
      <c r="E249" s="7">
        <v>0.7322408357044059</v>
      </c>
      <c r="F249" s="7">
        <v>9.5685880933103817E-2</v>
      </c>
      <c r="G249" s="7">
        <f t="shared" si="17"/>
        <v>1</v>
      </c>
      <c r="H249" s="4" t="s">
        <v>68</v>
      </c>
    </row>
    <row r="250" spans="2:8" x14ac:dyDescent="0.2">
      <c r="B250" s="26"/>
      <c r="C250" s="4" t="s">
        <v>71</v>
      </c>
      <c r="D250" s="7">
        <v>0.1528921958875657</v>
      </c>
      <c r="E250" s="7">
        <v>0.74397859059919391</v>
      </c>
      <c r="F250" s="7">
        <v>0.10312921351324034</v>
      </c>
      <c r="G250" s="7">
        <f t="shared" si="17"/>
        <v>0.99999999999999989</v>
      </c>
      <c r="H250" s="4" t="s">
        <v>68</v>
      </c>
    </row>
    <row r="251" spans="2:8" x14ac:dyDescent="0.2">
      <c r="B251" s="26"/>
      <c r="C251" s="4" t="s">
        <v>71</v>
      </c>
      <c r="D251" s="7">
        <v>0.13</v>
      </c>
      <c r="E251" s="7">
        <v>0.83</v>
      </c>
      <c r="F251" s="7">
        <v>4.0000000000000036E-2</v>
      </c>
      <c r="G251" s="7">
        <f t="shared" si="17"/>
        <v>1</v>
      </c>
      <c r="H251" s="4" t="s">
        <v>34</v>
      </c>
    </row>
    <row r="252" spans="2:8" x14ac:dyDescent="0.2">
      <c r="B252" s="26"/>
      <c r="C252" s="4" t="s">
        <v>71</v>
      </c>
      <c r="D252" s="7">
        <v>7.0000000000000007E-2</v>
      </c>
      <c r="E252" s="7">
        <v>0.8</v>
      </c>
      <c r="F252" s="7">
        <v>0.12999999999999989</v>
      </c>
      <c r="G252" s="7">
        <f t="shared" si="17"/>
        <v>1</v>
      </c>
      <c r="H252" s="4" t="s">
        <v>34</v>
      </c>
    </row>
    <row r="253" spans="2:8" x14ac:dyDescent="0.2">
      <c r="B253" s="26"/>
      <c r="C253" s="4" t="s">
        <v>71</v>
      </c>
      <c r="D253" s="7">
        <v>0.09</v>
      </c>
      <c r="E253" s="7">
        <v>0.8</v>
      </c>
      <c r="F253" s="7">
        <v>0.10999999999999999</v>
      </c>
      <c r="G253" s="7">
        <f t="shared" si="17"/>
        <v>1</v>
      </c>
      <c r="H253" s="4" t="s">
        <v>34</v>
      </c>
    </row>
    <row r="254" spans="2:8" x14ac:dyDescent="0.2">
      <c r="B254" s="26"/>
      <c r="C254" s="4" t="s">
        <v>71</v>
      </c>
      <c r="D254" s="7">
        <v>0.1</v>
      </c>
      <c r="E254" s="7">
        <v>0.8</v>
      </c>
      <c r="F254" s="7">
        <v>9.9999999999999978E-2</v>
      </c>
      <c r="G254" s="7">
        <f t="shared" si="17"/>
        <v>1</v>
      </c>
      <c r="H254" s="4" t="s">
        <v>34</v>
      </c>
    </row>
    <row r="255" spans="2:8" x14ac:dyDescent="0.2">
      <c r="B255" s="26"/>
      <c r="C255" s="4" t="s">
        <v>71</v>
      </c>
      <c r="D255" s="7">
        <v>0.12</v>
      </c>
      <c r="E255" s="7">
        <v>0.76</v>
      </c>
      <c r="F255" s="7">
        <v>0.12</v>
      </c>
      <c r="G255" s="7">
        <f t="shared" si="17"/>
        <v>1</v>
      </c>
      <c r="H255" s="4" t="s">
        <v>34</v>
      </c>
    </row>
    <row r="256" spans="2:8" x14ac:dyDescent="0.2">
      <c r="B256" s="26"/>
      <c r="C256" s="4" t="s">
        <v>71</v>
      </c>
      <c r="D256" s="7">
        <v>0.14000000000000001</v>
      </c>
      <c r="E256" s="7">
        <v>0.81</v>
      </c>
      <c r="F256" s="7">
        <v>4.9999999999999933E-2</v>
      </c>
      <c r="G256" s="7">
        <f t="shared" si="17"/>
        <v>1</v>
      </c>
      <c r="H256" s="4" t="s">
        <v>34</v>
      </c>
    </row>
    <row r="257" spans="2:8" x14ac:dyDescent="0.2">
      <c r="B257" s="26"/>
      <c r="C257" s="4" t="s">
        <v>71</v>
      </c>
      <c r="D257" s="7">
        <v>0.16</v>
      </c>
      <c r="E257" s="7">
        <v>0.8</v>
      </c>
      <c r="F257" s="7">
        <v>3.9999999999999925E-2</v>
      </c>
      <c r="G257" s="7">
        <f t="shared" si="17"/>
        <v>1</v>
      </c>
      <c r="H257" s="4" t="s">
        <v>34</v>
      </c>
    </row>
    <row r="258" spans="2:8" x14ac:dyDescent="0.2">
      <c r="B258" s="26"/>
      <c r="G258" s="7"/>
    </row>
    <row r="259" spans="2:8" x14ac:dyDescent="0.2">
      <c r="B259" s="26"/>
      <c r="C259" s="4" t="s">
        <v>78</v>
      </c>
      <c r="D259" s="7">
        <f>AVERAGE(D235:D257)</f>
        <v>0.14603391463351084</v>
      </c>
      <c r="E259" s="7">
        <f>AVERAGE(E235:E257)</f>
        <v>0.76392367661704197</v>
      </c>
      <c r="F259" s="7">
        <f>AVERAGE(F235:F257)</f>
        <v>9.0042408749447217E-2</v>
      </c>
      <c r="G259" s="7">
        <f>SUM(D259:F259)</f>
        <v>1</v>
      </c>
    </row>
    <row r="260" spans="2:8" x14ac:dyDescent="0.2">
      <c r="B260" s="26"/>
      <c r="C260" s="4" t="s">
        <v>35</v>
      </c>
      <c r="D260" s="7">
        <f>STDEV(D235:D257)</f>
        <v>4.163670416339809E-2</v>
      </c>
      <c r="E260" s="7">
        <f>STDEV(E235:E257)</f>
        <v>4.0234946677056634E-2</v>
      </c>
      <c r="F260" s="7">
        <f>STDEV(F235:F257)</f>
        <v>3.1079316962904141E-2</v>
      </c>
      <c r="G260" s="7"/>
    </row>
    <row r="261" spans="2:8" x14ac:dyDescent="0.2">
      <c r="B261" s="26"/>
      <c r="C261" s="4"/>
      <c r="D261" s="4"/>
      <c r="E261"/>
      <c r="F261"/>
      <c r="H261"/>
    </row>
    <row r="262" spans="2:8" x14ac:dyDescent="0.2">
      <c r="B262" s="26"/>
      <c r="C262" s="4" t="s">
        <v>74</v>
      </c>
      <c r="D262" s="7">
        <v>0.19</v>
      </c>
      <c r="E262" s="7">
        <v>0.69</v>
      </c>
      <c r="F262" s="7">
        <v>0.12000000000000011</v>
      </c>
      <c r="G262" s="7">
        <f>SUM(D262:F262)</f>
        <v>1</v>
      </c>
      <c r="H262" s="4" t="s">
        <v>34</v>
      </c>
    </row>
    <row r="263" spans="2:8" x14ac:dyDescent="0.2">
      <c r="B263" s="26"/>
      <c r="C263" s="4" t="s">
        <v>74</v>
      </c>
      <c r="D263" s="7">
        <v>0.18</v>
      </c>
      <c r="E263" s="7">
        <v>0.76</v>
      </c>
      <c r="F263" s="7">
        <v>6.0000000000000053E-2</v>
      </c>
      <c r="G263" s="7">
        <f>SUM(D263:F263)</f>
        <v>1</v>
      </c>
      <c r="H263" s="4" t="s">
        <v>34</v>
      </c>
    </row>
    <row r="264" spans="2:8" x14ac:dyDescent="0.2">
      <c r="B264" s="26"/>
      <c r="C264" s="4" t="s">
        <v>74</v>
      </c>
      <c r="D264" s="7">
        <v>0.2</v>
      </c>
      <c r="E264" s="7">
        <v>0.8</v>
      </c>
      <c r="F264" s="7">
        <v>0</v>
      </c>
      <c r="G264" s="7">
        <f>SUM(D264:F264)</f>
        <v>1</v>
      </c>
      <c r="H264" s="4" t="s">
        <v>34</v>
      </c>
    </row>
    <row r="265" spans="2:8" x14ac:dyDescent="0.2">
      <c r="B265" s="26"/>
      <c r="C265" s="4" t="s">
        <v>74</v>
      </c>
      <c r="D265" s="7">
        <v>0.26</v>
      </c>
      <c r="E265" s="7">
        <v>0.73</v>
      </c>
      <c r="F265" s="7">
        <v>1.0000000000000009E-2</v>
      </c>
      <c r="G265" s="7">
        <f>SUM(D265:F265)</f>
        <v>1</v>
      </c>
      <c r="H265" s="4" t="s">
        <v>34</v>
      </c>
    </row>
    <row r="266" spans="2:8" x14ac:dyDescent="0.2">
      <c r="B266" s="26"/>
      <c r="G266" s="7"/>
    </row>
    <row r="267" spans="2:8" x14ac:dyDescent="0.2">
      <c r="B267" s="26"/>
      <c r="C267" s="4" t="s">
        <v>81</v>
      </c>
      <c r="D267" s="7">
        <f>AVERAGE(D262:D265)</f>
        <v>0.20750000000000002</v>
      </c>
      <c r="E267" s="7">
        <f>AVERAGE(E262:E265)</f>
        <v>0.745</v>
      </c>
      <c r="F267" s="7">
        <f>AVERAGE(F262:F265)</f>
        <v>4.7500000000000042E-2</v>
      </c>
      <c r="G267" s="7">
        <f>SUM(D267:F267)</f>
        <v>1</v>
      </c>
    </row>
    <row r="268" spans="2:8" x14ac:dyDescent="0.2">
      <c r="B268" s="26"/>
      <c r="C268" s="4" t="s">
        <v>35</v>
      </c>
      <c r="D268" s="7">
        <f>STDEV(D262:D265)</f>
        <v>3.5939764421413126E-2</v>
      </c>
      <c r="E268" s="7">
        <f>STDEV(E262:E265)</f>
        <v>4.6547466812563179E-2</v>
      </c>
      <c r="F268" s="7">
        <f>STDEV(F262:F265)</f>
        <v>5.5000000000000049E-2</v>
      </c>
      <c r="G268" s="7"/>
    </row>
    <row r="269" spans="2:8" x14ac:dyDescent="0.2">
      <c r="G269" s="7"/>
    </row>
    <row r="270" spans="2:8" x14ac:dyDescent="0.2">
      <c r="B270" s="26" t="s">
        <v>75</v>
      </c>
      <c r="C270" s="4" t="s">
        <v>121</v>
      </c>
      <c r="D270" s="7">
        <v>0.14951249999999999</v>
      </c>
      <c r="E270" s="7">
        <v>0.62420624999999996</v>
      </c>
      <c r="F270" s="7">
        <v>0.22628124999999999</v>
      </c>
      <c r="G270" s="7">
        <f t="shared" ref="G270:G282" si="18">SUM(D270:F270)</f>
        <v>1</v>
      </c>
      <c r="H270" s="4" t="s">
        <v>76</v>
      </c>
    </row>
    <row r="271" spans="2:8" x14ac:dyDescent="0.2">
      <c r="B271" s="26"/>
      <c r="C271" s="4" t="s">
        <v>121</v>
      </c>
      <c r="D271" s="7">
        <v>0.17465624999999999</v>
      </c>
      <c r="E271" s="7">
        <v>0.66369374999999997</v>
      </c>
      <c r="F271" s="7">
        <v>0.16165000000000007</v>
      </c>
      <c r="G271" s="7">
        <f t="shared" si="18"/>
        <v>1</v>
      </c>
      <c r="H271" s="4" t="s">
        <v>76</v>
      </c>
    </row>
    <row r="272" spans="2:8" x14ac:dyDescent="0.2">
      <c r="B272" s="26"/>
      <c r="C272" s="4" t="s">
        <v>121</v>
      </c>
      <c r="D272" s="7">
        <v>0.16689375000000001</v>
      </c>
      <c r="E272" s="7">
        <v>0.72899999999999998</v>
      </c>
      <c r="F272" s="7">
        <v>0.10410625000000007</v>
      </c>
      <c r="G272" s="7">
        <f t="shared" si="18"/>
        <v>1</v>
      </c>
      <c r="H272" s="4" t="s">
        <v>76</v>
      </c>
    </row>
    <row r="273" spans="2:8" x14ac:dyDescent="0.2">
      <c r="B273" s="26"/>
      <c r="C273" s="4" t="s">
        <v>121</v>
      </c>
      <c r="D273" s="7">
        <v>0.16537499999999999</v>
      </c>
      <c r="E273" s="7">
        <v>0.73726875000000003</v>
      </c>
      <c r="F273" s="7">
        <v>9.7356250000000033E-2</v>
      </c>
      <c r="G273" s="7">
        <f t="shared" si="18"/>
        <v>1</v>
      </c>
      <c r="H273" s="4" t="s">
        <v>76</v>
      </c>
    </row>
    <row r="274" spans="2:8" x14ac:dyDescent="0.2">
      <c r="B274" s="26"/>
      <c r="C274" s="4" t="s">
        <v>121</v>
      </c>
      <c r="D274" s="7">
        <v>0.1771875</v>
      </c>
      <c r="E274" s="7">
        <v>0.71870624999999999</v>
      </c>
      <c r="F274" s="7">
        <v>0.10410625000000007</v>
      </c>
      <c r="G274" s="7">
        <f t="shared" si="18"/>
        <v>1</v>
      </c>
      <c r="H274" s="4" t="s">
        <v>76</v>
      </c>
    </row>
    <row r="275" spans="2:8" x14ac:dyDescent="0.2">
      <c r="B275" s="26"/>
      <c r="C275" s="4" t="s">
        <v>121</v>
      </c>
      <c r="D275" s="7">
        <v>0.19018125</v>
      </c>
      <c r="E275" s="7">
        <v>0.64040624999999995</v>
      </c>
      <c r="F275" s="7">
        <v>0.16941250000000008</v>
      </c>
      <c r="G275" s="7">
        <f t="shared" si="18"/>
        <v>1</v>
      </c>
      <c r="H275" s="4" t="s">
        <v>76</v>
      </c>
    </row>
    <row r="276" spans="2:8" x14ac:dyDescent="0.2">
      <c r="B276" s="26"/>
      <c r="C276" s="4" t="s">
        <v>121</v>
      </c>
      <c r="D276" s="7">
        <v>0.18410625</v>
      </c>
      <c r="E276" s="7">
        <v>0.58336874999999999</v>
      </c>
      <c r="F276" s="7">
        <v>0.23252499999999998</v>
      </c>
      <c r="G276" s="7">
        <f t="shared" si="18"/>
        <v>1</v>
      </c>
      <c r="H276" s="4" t="s">
        <v>76</v>
      </c>
    </row>
    <row r="277" spans="2:8" x14ac:dyDescent="0.2">
      <c r="B277" s="26"/>
      <c r="C277" s="4" t="s">
        <v>121</v>
      </c>
      <c r="D277" s="7">
        <v>0.20249999999999999</v>
      </c>
      <c r="E277" s="7">
        <v>0.69491250000000004</v>
      </c>
      <c r="F277" s="7">
        <v>0.10258749999999994</v>
      </c>
      <c r="G277" s="7">
        <f t="shared" si="18"/>
        <v>1</v>
      </c>
      <c r="H277" s="4" t="s">
        <v>76</v>
      </c>
    </row>
    <row r="278" spans="2:8" x14ac:dyDescent="0.2">
      <c r="B278" s="26"/>
      <c r="C278" s="4" t="s">
        <v>121</v>
      </c>
      <c r="D278" s="7">
        <v>0.22140000000000001</v>
      </c>
      <c r="E278" s="7">
        <v>0.61441875000000001</v>
      </c>
      <c r="F278" s="7">
        <v>0.16418124999999995</v>
      </c>
      <c r="G278" s="7">
        <f t="shared" si="18"/>
        <v>1</v>
      </c>
      <c r="H278" s="4" t="s">
        <v>76</v>
      </c>
    </row>
    <row r="279" spans="2:8" x14ac:dyDescent="0.2">
      <c r="B279" s="26"/>
      <c r="C279" s="4" t="s">
        <v>121</v>
      </c>
      <c r="D279" s="7">
        <v>0.2028375</v>
      </c>
      <c r="E279" s="7">
        <v>0.68175000000000008</v>
      </c>
      <c r="F279" s="7">
        <v>0.11541249999999992</v>
      </c>
      <c r="G279" s="7">
        <f t="shared" si="18"/>
        <v>1</v>
      </c>
      <c r="H279" s="4" t="s">
        <v>76</v>
      </c>
    </row>
    <row r="280" spans="2:8" x14ac:dyDescent="0.2">
      <c r="B280" s="26"/>
      <c r="C280" s="4" t="s">
        <v>121</v>
      </c>
      <c r="D280" s="7">
        <v>0.21161250000000001</v>
      </c>
      <c r="E280" s="7">
        <v>0.67095000000000005</v>
      </c>
      <c r="F280" s="7">
        <v>0.11743749999999997</v>
      </c>
      <c r="G280" s="7">
        <f t="shared" si="18"/>
        <v>1</v>
      </c>
      <c r="H280" s="4" t="s">
        <v>76</v>
      </c>
    </row>
    <row r="281" spans="2:8" x14ac:dyDescent="0.2">
      <c r="B281" s="26"/>
      <c r="C281" s="4" t="s">
        <v>121</v>
      </c>
      <c r="D281" s="7">
        <v>0.19659375000000001</v>
      </c>
      <c r="E281" s="7">
        <v>0.73321875000000003</v>
      </c>
      <c r="F281" s="7">
        <v>7.0187499999999958E-2</v>
      </c>
      <c r="G281" s="7">
        <f t="shared" si="18"/>
        <v>1</v>
      </c>
      <c r="H281" s="4" t="s">
        <v>76</v>
      </c>
    </row>
    <row r="282" spans="2:8" x14ac:dyDescent="0.2">
      <c r="B282" s="26"/>
      <c r="C282" s="4" t="s">
        <v>121</v>
      </c>
      <c r="D282" s="7">
        <v>0.16790625000000001</v>
      </c>
      <c r="E282" s="7">
        <v>0.75279375000000004</v>
      </c>
      <c r="F282" s="7">
        <v>7.9299999999999926E-2</v>
      </c>
      <c r="G282" s="7">
        <f t="shared" si="18"/>
        <v>1</v>
      </c>
      <c r="H282" s="4" t="s">
        <v>76</v>
      </c>
    </row>
    <row r="283" spans="2:8" x14ac:dyDescent="0.2">
      <c r="B283" s="26"/>
      <c r="G283" s="7"/>
    </row>
    <row r="284" spans="2:8" x14ac:dyDescent="0.2">
      <c r="B284" s="26"/>
      <c r="C284" s="4" t="s">
        <v>122</v>
      </c>
      <c r="D284" s="7">
        <f>AVERAGE(D270:D282)</f>
        <v>0.18544326923076923</v>
      </c>
      <c r="E284" s="7">
        <f>AVERAGE(E270:E282)</f>
        <v>0.68036105769230781</v>
      </c>
      <c r="F284" s="7">
        <f>AVERAGE(F270:F282)</f>
        <v>0.13419567307692309</v>
      </c>
      <c r="G284" s="7">
        <f>SUM(D284:F284)</f>
        <v>1.0000000000000002</v>
      </c>
    </row>
    <row r="285" spans="2:8" x14ac:dyDescent="0.2">
      <c r="B285" s="26"/>
      <c r="C285" s="4" t="s">
        <v>35</v>
      </c>
      <c r="D285" s="7">
        <f>STDEV(D270:D282)</f>
        <v>2.0915864359644733E-2</v>
      </c>
      <c r="E285" s="7">
        <f>STDEV(E270:E282)</f>
        <v>5.338593919381554E-2</v>
      </c>
      <c r="F285" s="7">
        <f>STDEV(F270:F282)</f>
        <v>5.2402847694704754E-2</v>
      </c>
      <c r="G285" s="7"/>
    </row>
    <row r="286" spans="2:8" x14ac:dyDescent="0.2">
      <c r="B286" s="26"/>
      <c r="G286" s="7"/>
    </row>
    <row r="287" spans="2:8" x14ac:dyDescent="0.2">
      <c r="B287" s="26"/>
      <c r="C287" s="4" t="s">
        <v>119</v>
      </c>
      <c r="D287" s="7">
        <v>9.5100000000000004E-2</v>
      </c>
      <c r="E287" s="7">
        <v>0.76049999999999995</v>
      </c>
      <c r="F287" s="7">
        <v>0.14440000000000008</v>
      </c>
      <c r="G287" s="7">
        <f>SUM(D287:F287)</f>
        <v>1</v>
      </c>
      <c r="H287" s="4" t="s">
        <v>76</v>
      </c>
    </row>
    <row r="288" spans="2:8" x14ac:dyDescent="0.2">
      <c r="B288" s="26"/>
      <c r="C288" s="4" t="s">
        <v>119</v>
      </c>
      <c r="D288" s="7">
        <v>0.16089999999999999</v>
      </c>
      <c r="E288" s="7">
        <v>0.7258</v>
      </c>
      <c r="F288" s="7">
        <v>0.11329999999999996</v>
      </c>
      <c r="G288" s="7">
        <f>SUM(D288:F288)</f>
        <v>1</v>
      </c>
      <c r="H288" s="4" t="s">
        <v>76</v>
      </c>
    </row>
    <row r="289" spans="2:8" x14ac:dyDescent="0.2">
      <c r="B289" s="26"/>
      <c r="C289" s="4" t="s">
        <v>119</v>
      </c>
      <c r="D289" s="7">
        <v>0.15010000000000001</v>
      </c>
      <c r="E289" s="7">
        <v>0.63629999999999998</v>
      </c>
      <c r="F289" s="7">
        <v>0.21360000000000001</v>
      </c>
      <c r="G289" s="7">
        <f>SUM(D289:F289)</f>
        <v>1</v>
      </c>
      <c r="H289" s="4" t="s">
        <v>76</v>
      </c>
    </row>
    <row r="290" spans="2:8" x14ac:dyDescent="0.2">
      <c r="B290" s="26"/>
      <c r="G290" s="7"/>
    </row>
    <row r="291" spans="2:8" x14ac:dyDescent="0.2">
      <c r="B291" s="26"/>
      <c r="C291" s="4" t="s">
        <v>120</v>
      </c>
      <c r="D291" s="7">
        <f>AVERAGE(D287:D289)</f>
        <v>0.13536666666666666</v>
      </c>
      <c r="E291" s="7">
        <f>AVERAGE(E287:E289)</f>
        <v>0.70753333333333324</v>
      </c>
      <c r="F291" s="7">
        <f>AVERAGE(F287:F289)</f>
        <v>0.15710000000000002</v>
      </c>
      <c r="G291" s="7">
        <f>SUM(D291:F291)</f>
        <v>0.99999999999999989</v>
      </c>
    </row>
    <row r="292" spans="2:8" x14ac:dyDescent="0.2">
      <c r="B292" s="26"/>
      <c r="C292" s="4" t="s">
        <v>35</v>
      </c>
      <c r="D292" s="7">
        <f>STDEV(D287:D289)</f>
        <v>3.5287580440338091E-2</v>
      </c>
      <c r="E292" s="7">
        <f>STDEV(E287:E289)</f>
        <v>6.4083253142559277E-2</v>
      </c>
      <c r="F292" s="7">
        <f>STDEV(F287:F289)</f>
        <v>5.1341893225708035E-2</v>
      </c>
      <c r="G292" s="7"/>
    </row>
    <row r="293" spans="2:8" x14ac:dyDescent="0.2">
      <c r="B293" s="26"/>
      <c r="G293" s="7"/>
    </row>
    <row r="294" spans="2:8" x14ac:dyDescent="0.2">
      <c r="B294" s="26"/>
      <c r="C294" s="4" t="s">
        <v>77</v>
      </c>
      <c r="D294" s="7">
        <v>0.28789999999999999</v>
      </c>
      <c r="E294" s="7">
        <v>0.53890000000000005</v>
      </c>
      <c r="F294" s="7">
        <v>0.17320000000000002</v>
      </c>
      <c r="G294" s="7">
        <f>SUM(D294:F294)</f>
        <v>1</v>
      </c>
      <c r="H294" s="4" t="s">
        <v>76</v>
      </c>
    </row>
    <row r="295" spans="2:8" x14ac:dyDescent="0.2">
      <c r="B295" s="26"/>
      <c r="C295" s="4" t="s">
        <v>77</v>
      </c>
      <c r="D295" s="7">
        <v>0.27110000000000001</v>
      </c>
      <c r="E295" s="7">
        <v>0.47010000000000002</v>
      </c>
      <c r="F295" s="7">
        <v>0.25879999999999992</v>
      </c>
      <c r="G295" s="7">
        <f t="shared" ref="G295:G319" si="19">SUM(D295:F295)</f>
        <v>1</v>
      </c>
      <c r="H295" s="4" t="s">
        <v>76</v>
      </c>
    </row>
    <row r="296" spans="2:8" x14ac:dyDescent="0.2">
      <c r="B296" s="26"/>
      <c r="C296" s="4" t="s">
        <v>77</v>
      </c>
      <c r="D296" s="7">
        <v>0.25209999999999999</v>
      </c>
      <c r="E296" s="7">
        <v>0.59819999999999995</v>
      </c>
      <c r="F296" s="7">
        <v>0.14970000000000006</v>
      </c>
      <c r="G296" s="7">
        <f t="shared" si="19"/>
        <v>1</v>
      </c>
      <c r="H296" s="4" t="s">
        <v>76</v>
      </c>
    </row>
    <row r="297" spans="2:8" x14ac:dyDescent="0.2">
      <c r="B297" s="26"/>
      <c r="C297" s="4" t="s">
        <v>77</v>
      </c>
      <c r="D297" s="7">
        <v>0.25409999999999999</v>
      </c>
      <c r="E297" s="7">
        <v>0.60099999999999998</v>
      </c>
      <c r="F297" s="7">
        <v>0.14490000000000003</v>
      </c>
      <c r="G297" s="7">
        <f t="shared" si="19"/>
        <v>1</v>
      </c>
      <c r="H297" s="4" t="s">
        <v>76</v>
      </c>
    </row>
    <row r="298" spans="2:8" x14ac:dyDescent="0.2">
      <c r="B298" s="26"/>
      <c r="C298" s="4" t="s">
        <v>77</v>
      </c>
      <c r="D298" s="7">
        <v>0.22689999999999999</v>
      </c>
      <c r="E298" s="7">
        <v>0.60409999999999997</v>
      </c>
      <c r="F298" s="7">
        <v>0.16900000000000004</v>
      </c>
      <c r="G298" s="7">
        <f t="shared" si="19"/>
        <v>1</v>
      </c>
      <c r="H298" s="4" t="s">
        <v>76</v>
      </c>
    </row>
    <row r="299" spans="2:8" x14ac:dyDescent="0.2">
      <c r="B299" s="26"/>
      <c r="C299" s="4" t="s">
        <v>77</v>
      </c>
      <c r="D299" s="7">
        <v>0.26190000000000002</v>
      </c>
      <c r="E299" s="7">
        <v>0.58809999999999996</v>
      </c>
      <c r="F299" s="7">
        <v>0.15000000000000002</v>
      </c>
      <c r="G299" s="7">
        <f t="shared" si="19"/>
        <v>1</v>
      </c>
      <c r="H299" s="4" t="s">
        <v>76</v>
      </c>
    </row>
    <row r="300" spans="2:8" x14ac:dyDescent="0.2">
      <c r="B300" s="26"/>
      <c r="C300" s="4" t="s">
        <v>77</v>
      </c>
      <c r="D300" s="7">
        <v>0.23630000000000001</v>
      </c>
      <c r="E300" s="7">
        <v>0.60419999999999996</v>
      </c>
      <c r="F300" s="7">
        <v>0.15949999999999998</v>
      </c>
      <c r="G300" s="7">
        <f t="shared" si="19"/>
        <v>1</v>
      </c>
      <c r="H300" s="4" t="s">
        <v>76</v>
      </c>
    </row>
    <row r="301" spans="2:8" x14ac:dyDescent="0.2">
      <c r="B301" s="26"/>
      <c r="C301" s="4" t="s">
        <v>77</v>
      </c>
      <c r="D301" s="7">
        <v>0.2399</v>
      </c>
      <c r="E301" s="7">
        <v>0.59789999999999999</v>
      </c>
      <c r="F301" s="7">
        <v>0.16220000000000001</v>
      </c>
      <c r="G301" s="7">
        <f t="shared" si="19"/>
        <v>1</v>
      </c>
      <c r="H301" s="4" t="s">
        <v>76</v>
      </c>
    </row>
    <row r="302" spans="2:8" x14ac:dyDescent="0.2">
      <c r="B302" s="26"/>
      <c r="C302" s="4" t="s">
        <v>77</v>
      </c>
      <c r="D302" s="7">
        <v>0.1774</v>
      </c>
      <c r="E302" s="7">
        <v>0.60750000000000004</v>
      </c>
      <c r="F302" s="7">
        <v>0.21509999999999996</v>
      </c>
      <c r="G302" s="7">
        <f t="shared" si="19"/>
        <v>1</v>
      </c>
      <c r="H302" s="4" t="s">
        <v>76</v>
      </c>
    </row>
    <row r="303" spans="2:8" x14ac:dyDescent="0.2">
      <c r="B303" s="26"/>
      <c r="C303" s="4" t="s">
        <v>77</v>
      </c>
      <c r="D303" s="7">
        <v>0.1678</v>
      </c>
      <c r="E303" s="7">
        <v>0.62560000000000004</v>
      </c>
      <c r="F303" s="7">
        <v>0.20659999999999989</v>
      </c>
      <c r="G303" s="7">
        <f t="shared" si="19"/>
        <v>1</v>
      </c>
      <c r="H303" s="4" t="s">
        <v>76</v>
      </c>
    </row>
    <row r="304" spans="2:8" x14ac:dyDescent="0.2">
      <c r="B304" s="26"/>
      <c r="C304" s="4" t="s">
        <v>77</v>
      </c>
      <c r="D304" s="7">
        <v>0.17910000000000001</v>
      </c>
      <c r="E304" s="7">
        <v>0.60409999999999997</v>
      </c>
      <c r="F304" s="7">
        <v>0.21679999999999999</v>
      </c>
      <c r="G304" s="7">
        <f t="shared" si="19"/>
        <v>1</v>
      </c>
      <c r="H304" s="4" t="s">
        <v>76</v>
      </c>
    </row>
    <row r="305" spans="2:8" x14ac:dyDescent="0.2">
      <c r="B305" s="26"/>
      <c r="C305" s="4" t="s">
        <v>77</v>
      </c>
      <c r="D305" s="7">
        <v>0.1777</v>
      </c>
      <c r="E305" s="7">
        <v>0.60940000000000005</v>
      </c>
      <c r="F305" s="7">
        <v>0.21289999999999998</v>
      </c>
      <c r="G305" s="7">
        <f t="shared" si="19"/>
        <v>1</v>
      </c>
      <c r="H305" s="4" t="s">
        <v>76</v>
      </c>
    </row>
    <row r="306" spans="2:8" x14ac:dyDescent="0.2">
      <c r="B306" s="26"/>
      <c r="C306" s="4" t="s">
        <v>77</v>
      </c>
      <c r="D306" s="7">
        <v>0.21970000000000001</v>
      </c>
      <c r="E306" s="7">
        <v>0.56279999999999997</v>
      </c>
      <c r="F306" s="7">
        <v>0.21750000000000003</v>
      </c>
      <c r="G306" s="7">
        <f t="shared" si="19"/>
        <v>1</v>
      </c>
      <c r="H306" s="4" t="s">
        <v>76</v>
      </c>
    </row>
    <row r="307" spans="2:8" x14ac:dyDescent="0.2">
      <c r="B307" s="26"/>
      <c r="C307" s="4" t="s">
        <v>77</v>
      </c>
      <c r="D307" s="7">
        <v>0.1822</v>
      </c>
      <c r="E307" s="7">
        <v>0.61180000000000001</v>
      </c>
      <c r="F307" s="7">
        <v>0.20599999999999996</v>
      </c>
      <c r="G307" s="7">
        <f t="shared" si="19"/>
        <v>1</v>
      </c>
      <c r="H307" s="4" t="s">
        <v>76</v>
      </c>
    </row>
    <row r="308" spans="2:8" x14ac:dyDescent="0.2">
      <c r="B308" s="26"/>
      <c r="C308" s="4" t="s">
        <v>77</v>
      </c>
      <c r="D308" s="7">
        <v>0.2132</v>
      </c>
      <c r="E308" s="7">
        <v>0.58679999999999999</v>
      </c>
      <c r="F308" s="7">
        <v>0.19999999999999996</v>
      </c>
      <c r="G308" s="7">
        <f t="shared" si="19"/>
        <v>1</v>
      </c>
      <c r="H308" s="4" t="s">
        <v>76</v>
      </c>
    </row>
    <row r="309" spans="2:8" x14ac:dyDescent="0.2">
      <c r="B309" s="26"/>
      <c r="C309" s="4" t="s">
        <v>77</v>
      </c>
      <c r="D309" s="7">
        <v>0.1883</v>
      </c>
      <c r="E309" s="7">
        <v>0.60199999999999998</v>
      </c>
      <c r="F309" s="7">
        <v>0.2097</v>
      </c>
      <c r="G309" s="7">
        <f t="shared" si="19"/>
        <v>1</v>
      </c>
      <c r="H309" s="4" t="s">
        <v>76</v>
      </c>
    </row>
    <row r="310" spans="2:8" x14ac:dyDescent="0.2">
      <c r="B310" s="26"/>
      <c r="C310" s="4" t="s">
        <v>77</v>
      </c>
      <c r="D310" s="7">
        <v>0.1716</v>
      </c>
      <c r="E310" s="7">
        <v>0.62619999999999998</v>
      </c>
      <c r="F310" s="7">
        <v>0.20220000000000005</v>
      </c>
      <c r="G310" s="7">
        <f t="shared" si="19"/>
        <v>1</v>
      </c>
      <c r="H310" s="4" t="s">
        <v>76</v>
      </c>
    </row>
    <row r="311" spans="2:8" x14ac:dyDescent="0.2">
      <c r="B311" s="26"/>
      <c r="C311" s="4" t="s">
        <v>77</v>
      </c>
      <c r="D311" s="7">
        <v>0.1968</v>
      </c>
      <c r="E311" s="7">
        <v>0.61919999999999997</v>
      </c>
      <c r="F311" s="7">
        <v>0.18400000000000005</v>
      </c>
      <c r="G311" s="7">
        <f t="shared" si="19"/>
        <v>1</v>
      </c>
      <c r="H311" s="4" t="s">
        <v>76</v>
      </c>
    </row>
    <row r="312" spans="2:8" x14ac:dyDescent="0.2">
      <c r="B312" s="26"/>
      <c r="C312" s="4" t="s">
        <v>77</v>
      </c>
      <c r="D312" s="7">
        <v>0.20039999999999999</v>
      </c>
      <c r="E312" s="7">
        <v>0.63549999999999995</v>
      </c>
      <c r="F312" s="7">
        <v>0.16410000000000002</v>
      </c>
      <c r="G312" s="7">
        <f t="shared" si="19"/>
        <v>1</v>
      </c>
      <c r="H312" s="4" t="s">
        <v>76</v>
      </c>
    </row>
    <row r="313" spans="2:8" x14ac:dyDescent="0.2">
      <c r="B313" s="26"/>
      <c r="C313" s="4" t="s">
        <v>77</v>
      </c>
      <c r="D313" s="7">
        <v>0.20119999999999999</v>
      </c>
      <c r="E313" s="7">
        <v>0.62739999999999996</v>
      </c>
      <c r="F313" s="7">
        <v>0.1714</v>
      </c>
      <c r="G313" s="7">
        <f t="shared" si="19"/>
        <v>1</v>
      </c>
      <c r="H313" s="4" t="s">
        <v>76</v>
      </c>
    </row>
    <row r="314" spans="2:8" x14ac:dyDescent="0.2">
      <c r="B314" s="26"/>
      <c r="C314" s="4" t="s">
        <v>77</v>
      </c>
      <c r="D314" s="7">
        <v>0.19220000000000001</v>
      </c>
      <c r="E314" s="7">
        <v>0.61580000000000001</v>
      </c>
      <c r="F314" s="7">
        <v>0.19199999999999995</v>
      </c>
      <c r="G314" s="7">
        <f t="shared" si="19"/>
        <v>1</v>
      </c>
      <c r="H314" s="4" t="s">
        <v>76</v>
      </c>
    </row>
    <row r="315" spans="2:8" x14ac:dyDescent="0.2">
      <c r="B315" s="26"/>
      <c r="C315" s="4" t="s">
        <v>77</v>
      </c>
      <c r="D315" s="7">
        <v>0.2084</v>
      </c>
      <c r="E315" s="7">
        <v>0.59470000000000001</v>
      </c>
      <c r="F315" s="7">
        <v>0.19689999999999996</v>
      </c>
      <c r="G315" s="7">
        <f t="shared" si="19"/>
        <v>1</v>
      </c>
      <c r="H315" s="4" t="s">
        <v>76</v>
      </c>
    </row>
    <row r="316" spans="2:8" x14ac:dyDescent="0.2">
      <c r="B316" s="26"/>
      <c r="C316" s="4" t="s">
        <v>77</v>
      </c>
      <c r="D316" s="7">
        <v>0.25929999999999997</v>
      </c>
      <c r="E316" s="7">
        <v>0.57410000000000005</v>
      </c>
      <c r="F316" s="7">
        <v>0.16659999999999997</v>
      </c>
      <c r="G316" s="7">
        <f t="shared" si="19"/>
        <v>1</v>
      </c>
      <c r="H316" s="4" t="s">
        <v>76</v>
      </c>
    </row>
    <row r="317" spans="2:8" x14ac:dyDescent="0.2">
      <c r="B317" s="26"/>
      <c r="C317" s="4" t="s">
        <v>77</v>
      </c>
      <c r="D317" s="7">
        <v>0.26119999999999999</v>
      </c>
      <c r="E317" s="7">
        <v>0.58679999999999999</v>
      </c>
      <c r="F317" s="7">
        <v>0.15200000000000002</v>
      </c>
      <c r="G317" s="7">
        <f t="shared" si="19"/>
        <v>1</v>
      </c>
      <c r="H317" s="4" t="s">
        <v>76</v>
      </c>
    </row>
    <row r="318" spans="2:8" x14ac:dyDescent="0.2">
      <c r="B318" s="26"/>
      <c r="C318" s="4" t="s">
        <v>77</v>
      </c>
      <c r="D318" s="7">
        <v>0.2082</v>
      </c>
      <c r="E318" s="7">
        <v>0.61950000000000005</v>
      </c>
      <c r="F318" s="7">
        <v>0.1722999999999999</v>
      </c>
      <c r="G318" s="7">
        <f t="shared" si="19"/>
        <v>1</v>
      </c>
      <c r="H318" s="4" t="s">
        <v>76</v>
      </c>
    </row>
    <row r="319" spans="2:8" x14ac:dyDescent="0.2">
      <c r="B319" s="26"/>
      <c r="C319" s="4" t="s">
        <v>77</v>
      </c>
      <c r="D319" s="7">
        <v>0.20730000000000001</v>
      </c>
      <c r="E319" s="7">
        <v>0.60489999999999999</v>
      </c>
      <c r="F319" s="7">
        <v>0.18779999999999997</v>
      </c>
      <c r="G319" s="7">
        <f t="shared" si="19"/>
        <v>1</v>
      </c>
      <c r="H319" s="4" t="s">
        <v>76</v>
      </c>
    </row>
    <row r="320" spans="2:8" x14ac:dyDescent="0.2">
      <c r="B320" s="26"/>
      <c r="C320" s="4"/>
      <c r="G320" s="7"/>
    </row>
    <row r="321" spans="2:8" x14ac:dyDescent="0.2">
      <c r="B321" s="26"/>
      <c r="C321" s="4" t="s">
        <v>82</v>
      </c>
      <c r="D321" s="7">
        <f>AVERAGE(D294:D319)</f>
        <v>0.21700769230769226</v>
      </c>
      <c r="E321" s="7">
        <f>AVERAGE(E294:E319)</f>
        <v>0.59679230769230773</v>
      </c>
      <c r="F321" s="7">
        <f>AVERAGE(F294:F319)</f>
        <v>0.18620000000000003</v>
      </c>
      <c r="G321" s="7">
        <f>SUM(D321:F321)</f>
        <v>1</v>
      </c>
    </row>
    <row r="322" spans="2:8" x14ac:dyDescent="0.2">
      <c r="B322" s="26"/>
      <c r="C322" s="4" t="s">
        <v>35</v>
      </c>
      <c r="D322" s="7">
        <f>STDEV(D294:D319)</f>
        <v>3.4754555650468942E-2</v>
      </c>
      <c r="E322" s="7">
        <f>STDEV(E294:E319)</f>
        <v>3.3247940364202082E-2</v>
      </c>
      <c r="F322" s="7">
        <f>STDEV(F294:F319)</f>
        <v>2.7751684633549521E-2</v>
      </c>
      <c r="G322" s="7"/>
    </row>
    <row r="323" spans="2:8" x14ac:dyDescent="0.2">
      <c r="B323" s="26"/>
      <c r="G323" s="7"/>
    </row>
    <row r="324" spans="2:8" x14ac:dyDescent="0.2">
      <c r="B324" s="26"/>
      <c r="C324" s="4" t="s">
        <v>83</v>
      </c>
      <c r="D324" s="7">
        <v>0.21079999999999999</v>
      </c>
      <c r="E324" s="7">
        <v>0.62949999999999995</v>
      </c>
      <c r="F324" s="7">
        <v>0.15970000000000006</v>
      </c>
      <c r="G324" s="7">
        <f>SUM(D324:F324)</f>
        <v>1</v>
      </c>
      <c r="H324" s="4" t="s">
        <v>76</v>
      </c>
    </row>
    <row r="325" spans="2:8" x14ac:dyDescent="0.2">
      <c r="B325" s="26"/>
      <c r="C325" s="4" t="s">
        <v>83</v>
      </c>
      <c r="D325" s="7">
        <v>0.1351</v>
      </c>
      <c r="E325" s="7">
        <v>0.68730000000000002</v>
      </c>
      <c r="F325" s="7">
        <v>0.17759999999999998</v>
      </c>
      <c r="G325" s="7">
        <f t="shared" ref="G325:G332" si="20">SUM(D325:F325)</f>
        <v>1</v>
      </c>
      <c r="H325" s="4" t="s">
        <v>76</v>
      </c>
    </row>
    <row r="326" spans="2:8" x14ac:dyDescent="0.2">
      <c r="B326" s="26"/>
      <c r="C326" s="4" t="s">
        <v>83</v>
      </c>
      <c r="D326" s="7">
        <v>0.15060000000000001</v>
      </c>
      <c r="E326" s="7">
        <v>0.68469999999999998</v>
      </c>
      <c r="F326" s="7">
        <v>0.16470000000000007</v>
      </c>
      <c r="G326" s="7">
        <f t="shared" si="20"/>
        <v>1</v>
      </c>
      <c r="H326" s="4" t="s">
        <v>76</v>
      </c>
    </row>
    <row r="327" spans="2:8" x14ac:dyDescent="0.2">
      <c r="B327" s="26"/>
      <c r="C327" s="4" t="s">
        <v>83</v>
      </c>
      <c r="D327" s="7">
        <v>0.29470000000000002</v>
      </c>
      <c r="E327" s="7">
        <v>0.52800000000000002</v>
      </c>
      <c r="F327" s="7">
        <v>0.17730000000000001</v>
      </c>
      <c r="G327" s="7">
        <f t="shared" si="20"/>
        <v>1</v>
      </c>
      <c r="H327" s="4" t="s">
        <v>76</v>
      </c>
    </row>
    <row r="328" spans="2:8" x14ac:dyDescent="0.2">
      <c r="B328" s="26"/>
      <c r="C328" s="4" t="s">
        <v>83</v>
      </c>
      <c r="D328" s="7">
        <v>0.1249</v>
      </c>
      <c r="E328" s="7">
        <v>0.67620000000000002</v>
      </c>
      <c r="F328" s="7">
        <v>0.19889999999999997</v>
      </c>
      <c r="G328" s="7">
        <f t="shared" si="20"/>
        <v>1</v>
      </c>
      <c r="H328" s="4" t="s">
        <v>76</v>
      </c>
    </row>
    <row r="329" spans="2:8" x14ac:dyDescent="0.2">
      <c r="B329" s="26"/>
      <c r="C329" s="4" t="s">
        <v>83</v>
      </c>
      <c r="D329" s="7">
        <v>0.15640000000000001</v>
      </c>
      <c r="E329" s="7">
        <v>0.68840000000000001</v>
      </c>
      <c r="F329" s="7">
        <v>0.1552</v>
      </c>
      <c r="G329" s="7">
        <f t="shared" si="20"/>
        <v>1</v>
      </c>
      <c r="H329" s="4" t="s">
        <v>76</v>
      </c>
    </row>
    <row r="330" spans="2:8" x14ac:dyDescent="0.2">
      <c r="B330" s="26"/>
      <c r="C330" s="4" t="s">
        <v>83</v>
      </c>
      <c r="D330" s="7">
        <v>0.20580000000000001</v>
      </c>
      <c r="E330" s="7">
        <v>0.6149</v>
      </c>
      <c r="F330" s="7">
        <v>0.17930000000000001</v>
      </c>
      <c r="G330" s="7">
        <f t="shared" si="20"/>
        <v>1</v>
      </c>
      <c r="H330" s="4" t="s">
        <v>76</v>
      </c>
    </row>
    <row r="331" spans="2:8" x14ac:dyDescent="0.2">
      <c r="B331" s="26"/>
      <c r="C331" s="4" t="s">
        <v>83</v>
      </c>
      <c r="D331" s="7">
        <v>0.21240000000000001</v>
      </c>
      <c r="E331" s="7">
        <v>0.58699999999999997</v>
      </c>
      <c r="F331" s="7">
        <v>0.2006</v>
      </c>
      <c r="G331" s="7">
        <f t="shared" si="20"/>
        <v>1</v>
      </c>
      <c r="H331" s="4" t="s">
        <v>76</v>
      </c>
    </row>
    <row r="332" spans="2:8" x14ac:dyDescent="0.2">
      <c r="B332" s="26"/>
      <c r="C332" s="4" t="s">
        <v>83</v>
      </c>
      <c r="D332" s="7">
        <v>0.2344</v>
      </c>
      <c r="E332" s="7">
        <v>0.50590000000000002</v>
      </c>
      <c r="F332" s="7">
        <v>0.25970000000000004</v>
      </c>
      <c r="G332" s="7">
        <f t="shared" si="20"/>
        <v>1</v>
      </c>
      <c r="H332" s="4" t="s">
        <v>76</v>
      </c>
    </row>
    <row r="333" spans="2:8" x14ac:dyDescent="0.2">
      <c r="B333" s="26"/>
      <c r="G333" s="7"/>
    </row>
    <row r="334" spans="2:8" x14ac:dyDescent="0.2">
      <c r="B334" s="26"/>
      <c r="C334" s="4" t="s">
        <v>84</v>
      </c>
      <c r="D334" s="7">
        <f>AVERAGE(D324:D332)</f>
        <v>0.19167777777777775</v>
      </c>
      <c r="E334" s="7">
        <f>AVERAGE(E324:E332)</f>
        <v>0.62243333333333339</v>
      </c>
      <c r="F334" s="7">
        <f>AVERAGE(F324:F332)</f>
        <v>0.18588888888888888</v>
      </c>
      <c r="G334" s="7">
        <f>SUM(D334:F334)</f>
        <v>1</v>
      </c>
    </row>
    <row r="335" spans="2:8" x14ac:dyDescent="0.2">
      <c r="B335" s="26"/>
      <c r="C335" s="4" t="s">
        <v>35</v>
      </c>
      <c r="D335" s="7">
        <f>STDEV(D324:D332)</f>
        <v>5.4801340717581457E-2</v>
      </c>
      <c r="E335" s="7">
        <f>STDEV(E324:E332)</f>
        <v>6.9988534775346514E-2</v>
      </c>
      <c r="F335" s="7">
        <f>STDEV(F324:F332)</f>
        <v>3.1812554300324786E-2</v>
      </c>
      <c r="G335" s="7"/>
    </row>
    <row r="336" spans="2:8" x14ac:dyDescent="0.2">
      <c r="B336" s="26"/>
      <c r="G336" s="7"/>
    </row>
    <row r="337" spans="2:8" x14ac:dyDescent="0.2">
      <c r="B337" s="26"/>
      <c r="C337" s="4" t="s">
        <v>85</v>
      </c>
      <c r="D337" s="7">
        <v>0.03</v>
      </c>
      <c r="E337" s="7">
        <v>0.86</v>
      </c>
      <c r="F337" s="7">
        <v>0.10999999999999999</v>
      </c>
      <c r="G337" s="7">
        <f>SUM(D337:F337)</f>
        <v>1</v>
      </c>
      <c r="H337" s="4" t="s">
        <v>34</v>
      </c>
    </row>
    <row r="338" spans="2:8" x14ac:dyDescent="0.2">
      <c r="B338" s="26"/>
      <c r="C338" s="4" t="s">
        <v>85</v>
      </c>
      <c r="D338" s="7">
        <v>0.06</v>
      </c>
      <c r="E338" s="7">
        <v>0.83</v>
      </c>
      <c r="F338" s="7">
        <v>0.10999999999999999</v>
      </c>
      <c r="G338" s="7">
        <f>SUM(D338:F338)</f>
        <v>0.99999999999999989</v>
      </c>
      <c r="H338" s="4" t="s">
        <v>34</v>
      </c>
    </row>
    <row r="339" spans="2:8" x14ac:dyDescent="0.2">
      <c r="B339" s="26"/>
      <c r="C339" s="4" t="s">
        <v>85</v>
      </c>
      <c r="D339" s="7">
        <v>0.05</v>
      </c>
      <c r="E339" s="7">
        <v>0.94</v>
      </c>
      <c r="F339" s="7">
        <v>1.0000000000000009E-2</v>
      </c>
      <c r="G339" s="7">
        <f>SUM(D339:F339)</f>
        <v>1</v>
      </c>
      <c r="H339" s="4" t="s">
        <v>34</v>
      </c>
    </row>
    <row r="340" spans="2:8" x14ac:dyDescent="0.2">
      <c r="B340" s="26"/>
      <c r="C340" s="4" t="s">
        <v>85</v>
      </c>
      <c r="D340" s="7">
        <v>0.04</v>
      </c>
      <c r="E340" s="7">
        <v>0.88</v>
      </c>
      <c r="F340" s="7">
        <v>7.999999999999996E-2</v>
      </c>
      <c r="G340" s="7">
        <f>SUM(D340:F340)</f>
        <v>1</v>
      </c>
      <c r="H340" s="4" t="s">
        <v>34</v>
      </c>
    </row>
    <row r="341" spans="2:8" x14ac:dyDescent="0.2">
      <c r="B341" s="26"/>
      <c r="C341" s="4" t="s">
        <v>85</v>
      </c>
      <c r="D341" s="7">
        <v>0.06</v>
      </c>
      <c r="E341" s="7">
        <v>0.87</v>
      </c>
      <c r="F341" s="7">
        <v>6.9999999999999951E-2</v>
      </c>
      <c r="G341" s="7">
        <f>SUM(D341:F341)</f>
        <v>0.99999999999999989</v>
      </c>
      <c r="H341" s="4" t="s">
        <v>34</v>
      </c>
    </row>
    <row r="342" spans="2:8" x14ac:dyDescent="0.2">
      <c r="B342" s="26"/>
      <c r="C342" s="4"/>
      <c r="G342" s="7"/>
    </row>
    <row r="343" spans="2:8" x14ac:dyDescent="0.2">
      <c r="B343" s="26"/>
      <c r="C343" s="4" t="s">
        <v>86</v>
      </c>
      <c r="D343" s="7">
        <f>AVERAGE(D337:D341)</f>
        <v>4.8000000000000001E-2</v>
      </c>
      <c r="E343" s="7">
        <f>AVERAGE(E337:E341)</f>
        <v>0.876</v>
      </c>
      <c r="F343" s="7">
        <f>AVERAGE(F337:F341)</f>
        <v>7.5999999999999984E-2</v>
      </c>
      <c r="G343" s="7">
        <f>SUM(D343:F343)</f>
        <v>1</v>
      </c>
    </row>
    <row r="344" spans="2:8" x14ac:dyDescent="0.2">
      <c r="B344" s="26"/>
      <c r="C344" s="4" t="s">
        <v>35</v>
      </c>
      <c r="D344" s="7">
        <f>STDEV(D337:D341)</f>
        <v>1.3038404810405265E-2</v>
      </c>
      <c r="E344" s="7">
        <f>STDEV(E337:E341)</f>
        <v>4.0373258476372693E-2</v>
      </c>
      <c r="F344" s="7">
        <f>STDEV(F337:F341)</f>
        <v>4.0987803063838382E-2</v>
      </c>
      <c r="G344" s="7"/>
    </row>
    <row r="345" spans="2:8" x14ac:dyDescent="0.2">
      <c r="B345" s="19"/>
      <c r="C345" s="4"/>
      <c r="G345" s="7"/>
    </row>
    <row r="346" spans="2:8" ht="15" customHeight="1" x14ac:dyDescent="0.2">
      <c r="B346" s="27" t="s">
        <v>118</v>
      </c>
      <c r="C346" s="4" t="s">
        <v>114</v>
      </c>
      <c r="D346" s="7">
        <v>0.42099999999999999</v>
      </c>
      <c r="E346" s="7">
        <v>0.502</v>
      </c>
      <c r="F346" s="7">
        <v>7.6999999999999957E-2</v>
      </c>
      <c r="G346" s="7">
        <f t="shared" ref="G346:G371" si="21">SUM(D346:F346)</f>
        <v>1</v>
      </c>
      <c r="H346" s="4" t="s">
        <v>51</v>
      </c>
    </row>
    <row r="347" spans="2:8" x14ac:dyDescent="0.2">
      <c r="B347" s="27"/>
      <c r="C347" s="4" t="s">
        <v>114</v>
      </c>
      <c r="D347" s="7">
        <v>0.49299999999999999</v>
      </c>
      <c r="E347" s="7">
        <v>0.44</v>
      </c>
      <c r="F347" s="7">
        <v>6.7000000000000004E-2</v>
      </c>
      <c r="G347" s="7">
        <f t="shared" si="21"/>
        <v>1</v>
      </c>
      <c r="H347" s="4" t="s">
        <v>51</v>
      </c>
    </row>
    <row r="348" spans="2:8" x14ac:dyDescent="0.2">
      <c r="B348" s="27"/>
      <c r="C348" s="4" t="s">
        <v>114</v>
      </c>
      <c r="D348" s="7">
        <v>0.51</v>
      </c>
      <c r="E348" s="7">
        <v>0.438</v>
      </c>
      <c r="F348" s="7">
        <v>5.1999999999999991E-2</v>
      </c>
      <c r="G348" s="7">
        <f t="shared" si="21"/>
        <v>1</v>
      </c>
      <c r="H348" s="4" t="s">
        <v>51</v>
      </c>
    </row>
    <row r="349" spans="2:8" x14ac:dyDescent="0.2">
      <c r="B349" s="27"/>
      <c r="C349" s="4" t="s">
        <v>114</v>
      </c>
      <c r="D349" s="7">
        <v>0.46899999999999997</v>
      </c>
      <c r="E349" s="7">
        <v>0.46700000000000003</v>
      </c>
      <c r="F349" s="7">
        <v>6.4000000000000001E-2</v>
      </c>
      <c r="G349" s="7">
        <f t="shared" si="21"/>
        <v>1</v>
      </c>
      <c r="H349" s="4" t="s">
        <v>51</v>
      </c>
    </row>
    <row r="350" spans="2:8" x14ac:dyDescent="0.2">
      <c r="B350" s="27"/>
      <c r="C350" s="4" t="s">
        <v>114</v>
      </c>
      <c r="D350" s="7">
        <v>0.26700000000000002</v>
      </c>
      <c r="E350" s="7">
        <v>0.64900000000000002</v>
      </c>
      <c r="F350" s="7">
        <v>8.3999999999999964E-2</v>
      </c>
      <c r="G350" s="7">
        <f t="shared" si="21"/>
        <v>1</v>
      </c>
      <c r="H350" s="4" t="s">
        <v>51</v>
      </c>
    </row>
    <row r="351" spans="2:8" x14ac:dyDescent="0.2">
      <c r="B351" s="27"/>
      <c r="C351" s="4" t="s">
        <v>114</v>
      </c>
      <c r="D351" s="7">
        <v>0.39</v>
      </c>
      <c r="E351" s="7">
        <v>0.52500000000000002</v>
      </c>
      <c r="F351" s="7">
        <v>8.4999999999999964E-2</v>
      </c>
      <c r="G351" s="7">
        <f t="shared" si="21"/>
        <v>1</v>
      </c>
      <c r="H351" s="4" t="s">
        <v>51</v>
      </c>
    </row>
    <row r="352" spans="2:8" x14ac:dyDescent="0.2">
      <c r="B352" s="27"/>
      <c r="C352" s="4" t="s">
        <v>114</v>
      </c>
      <c r="D352" s="7">
        <v>0.38600000000000001</v>
      </c>
      <c r="E352" s="7">
        <v>0.55700000000000005</v>
      </c>
      <c r="F352" s="7">
        <v>5.699999999999994E-2</v>
      </c>
      <c r="G352" s="7">
        <f t="shared" si="21"/>
        <v>1</v>
      </c>
      <c r="H352" s="4" t="s">
        <v>51</v>
      </c>
    </row>
    <row r="353" spans="2:8" x14ac:dyDescent="0.2">
      <c r="B353" s="27"/>
      <c r="C353" s="4" t="s">
        <v>114</v>
      </c>
      <c r="D353" s="7">
        <v>0.34100000000000003</v>
      </c>
      <c r="E353" s="7">
        <v>0.60599999999999998</v>
      </c>
      <c r="F353" s="7">
        <v>5.3000000000000047E-2</v>
      </c>
      <c r="G353" s="7">
        <f t="shared" si="21"/>
        <v>1</v>
      </c>
      <c r="H353" s="4" t="s">
        <v>51</v>
      </c>
    </row>
    <row r="354" spans="2:8" x14ac:dyDescent="0.2">
      <c r="B354" s="27"/>
      <c r="C354" s="4" t="s">
        <v>114</v>
      </c>
      <c r="D354" s="7">
        <v>0.33300000000000002</v>
      </c>
      <c r="E354" s="7">
        <v>0.60399999999999998</v>
      </c>
      <c r="F354" s="7">
        <v>6.3000000000000056E-2</v>
      </c>
      <c r="G354" s="7">
        <f t="shared" si="21"/>
        <v>1</v>
      </c>
      <c r="H354" s="4" t="s">
        <v>51</v>
      </c>
    </row>
    <row r="355" spans="2:8" x14ac:dyDescent="0.2">
      <c r="B355" s="27"/>
      <c r="C355" s="4" t="s">
        <v>114</v>
      </c>
      <c r="D355" s="7">
        <v>0.307</v>
      </c>
      <c r="E355" s="7">
        <v>0.60899999999999999</v>
      </c>
      <c r="F355" s="7">
        <v>8.4000000000000075E-2</v>
      </c>
      <c r="G355" s="7">
        <f t="shared" si="21"/>
        <v>1</v>
      </c>
      <c r="H355" s="4" t="s">
        <v>51</v>
      </c>
    </row>
    <row r="356" spans="2:8" x14ac:dyDescent="0.2">
      <c r="B356" s="27"/>
      <c r="C356" s="4" t="s">
        <v>114</v>
      </c>
      <c r="D356" s="7">
        <v>0.34399999999999997</v>
      </c>
      <c r="E356" s="7">
        <v>0.58699999999999997</v>
      </c>
      <c r="F356" s="7">
        <v>6.9000000000000061E-2</v>
      </c>
      <c r="G356" s="7">
        <f t="shared" si="21"/>
        <v>1</v>
      </c>
      <c r="H356" s="4" t="s">
        <v>51</v>
      </c>
    </row>
    <row r="357" spans="2:8" x14ac:dyDescent="0.2">
      <c r="B357" s="27"/>
      <c r="C357" s="4" t="s">
        <v>114</v>
      </c>
      <c r="D357" s="7">
        <v>0.51900000000000002</v>
      </c>
      <c r="E357" s="7">
        <v>0.42699999999999999</v>
      </c>
      <c r="F357" s="7">
        <v>5.3999999999999992E-2</v>
      </c>
      <c r="G357" s="7">
        <f t="shared" si="21"/>
        <v>1</v>
      </c>
      <c r="H357" s="4" t="s">
        <v>51</v>
      </c>
    </row>
    <row r="358" spans="2:8" x14ac:dyDescent="0.2">
      <c r="B358" s="27"/>
      <c r="C358" s="4" t="s">
        <v>114</v>
      </c>
      <c r="D358" s="7">
        <v>0.26900000000000002</v>
      </c>
      <c r="E358" s="7">
        <v>0.63600000000000001</v>
      </c>
      <c r="F358" s="7">
        <v>9.4999999999999973E-2</v>
      </c>
      <c r="G358" s="7">
        <f t="shared" si="21"/>
        <v>1</v>
      </c>
      <c r="H358" s="4" t="s">
        <v>51</v>
      </c>
    </row>
    <row r="359" spans="2:8" x14ac:dyDescent="0.2">
      <c r="B359" s="27"/>
      <c r="C359" s="4" t="s">
        <v>114</v>
      </c>
      <c r="D359" s="7">
        <v>0.505</v>
      </c>
      <c r="E359" s="7">
        <v>0.443</v>
      </c>
      <c r="F359" s="7">
        <v>5.1999999999999991E-2</v>
      </c>
      <c r="G359" s="7">
        <f t="shared" si="21"/>
        <v>1</v>
      </c>
      <c r="H359" s="4" t="s">
        <v>51</v>
      </c>
    </row>
    <row r="360" spans="2:8" x14ac:dyDescent="0.2">
      <c r="B360" s="27"/>
      <c r="C360" s="4" t="s">
        <v>114</v>
      </c>
      <c r="D360" s="7">
        <v>0.51400000000000001</v>
      </c>
      <c r="E360" s="7">
        <v>0.42799999999999999</v>
      </c>
      <c r="F360" s="7">
        <v>5.7999999999999996E-2</v>
      </c>
      <c r="G360" s="7">
        <f t="shared" si="21"/>
        <v>1</v>
      </c>
      <c r="H360" s="4" t="s">
        <v>51</v>
      </c>
    </row>
    <row r="361" spans="2:8" x14ac:dyDescent="0.2">
      <c r="B361" s="27"/>
      <c r="C361" s="4" t="s">
        <v>114</v>
      </c>
      <c r="D361" s="7">
        <v>0.48299999999999998</v>
      </c>
      <c r="E361" s="7">
        <v>0.48699999999999999</v>
      </c>
      <c r="F361" s="7">
        <v>3.0000000000000027E-2</v>
      </c>
      <c r="G361" s="7">
        <f t="shared" si="21"/>
        <v>1</v>
      </c>
      <c r="H361" s="4" t="s">
        <v>51</v>
      </c>
    </row>
    <row r="362" spans="2:8" x14ac:dyDescent="0.2">
      <c r="B362" s="27"/>
      <c r="C362" s="4" t="s">
        <v>114</v>
      </c>
      <c r="D362" s="7">
        <v>0.32100000000000001</v>
      </c>
      <c r="E362" s="7">
        <v>0.61399999999999999</v>
      </c>
      <c r="F362" s="7">
        <v>6.5000000000000058E-2</v>
      </c>
      <c r="G362" s="7">
        <f t="shared" si="21"/>
        <v>1</v>
      </c>
      <c r="H362" s="4" t="s">
        <v>51</v>
      </c>
    </row>
    <row r="363" spans="2:8" x14ac:dyDescent="0.2">
      <c r="B363" s="27"/>
      <c r="C363" s="4" t="s">
        <v>114</v>
      </c>
      <c r="D363" s="7">
        <v>0.432</v>
      </c>
      <c r="E363" s="7">
        <v>0.495</v>
      </c>
      <c r="F363" s="7">
        <v>7.3000000000000065E-2</v>
      </c>
      <c r="G363" s="7">
        <f t="shared" si="21"/>
        <v>1</v>
      </c>
      <c r="H363" s="4" t="s">
        <v>51</v>
      </c>
    </row>
    <row r="364" spans="2:8" x14ac:dyDescent="0.2">
      <c r="B364" s="27"/>
      <c r="C364" s="4" t="s">
        <v>114</v>
      </c>
      <c r="D364" s="7">
        <v>0.216</v>
      </c>
      <c r="E364" s="7">
        <v>0.70299999999999996</v>
      </c>
      <c r="F364" s="7">
        <v>8.1000000000000072E-2</v>
      </c>
      <c r="G364" s="7">
        <f t="shared" si="21"/>
        <v>1</v>
      </c>
      <c r="H364" s="4" t="s">
        <v>51</v>
      </c>
    </row>
    <row r="365" spans="2:8" x14ac:dyDescent="0.2">
      <c r="B365" s="27"/>
      <c r="C365" s="4" t="s">
        <v>114</v>
      </c>
      <c r="D365" s="7">
        <v>0.41799999999999998</v>
      </c>
      <c r="E365" s="7">
        <v>0.49299999999999999</v>
      </c>
      <c r="F365" s="7">
        <v>8.9000000000000079E-2</v>
      </c>
      <c r="G365" s="7">
        <f t="shared" si="21"/>
        <v>1</v>
      </c>
      <c r="H365" s="4" t="s">
        <v>51</v>
      </c>
    </row>
    <row r="366" spans="2:8" x14ac:dyDescent="0.2">
      <c r="B366" s="27"/>
      <c r="C366" s="4" t="s">
        <v>114</v>
      </c>
      <c r="D366" s="7">
        <v>0.43</v>
      </c>
      <c r="E366" s="7">
        <v>0.48099999999999998</v>
      </c>
      <c r="F366" s="7">
        <v>8.9000000000000079E-2</v>
      </c>
      <c r="G366" s="7">
        <f t="shared" si="21"/>
        <v>1</v>
      </c>
      <c r="H366" s="4" t="s">
        <v>51</v>
      </c>
    </row>
    <row r="367" spans="2:8" x14ac:dyDescent="0.2">
      <c r="B367" s="27"/>
      <c r="C367" s="4" t="s">
        <v>114</v>
      </c>
      <c r="D367" s="7">
        <v>0.49</v>
      </c>
      <c r="E367" s="7">
        <v>0.45700000000000002</v>
      </c>
      <c r="F367" s="7">
        <v>5.2999999999999992E-2</v>
      </c>
      <c r="G367" s="7">
        <f t="shared" si="21"/>
        <v>1</v>
      </c>
      <c r="H367" s="4" t="s">
        <v>51</v>
      </c>
    </row>
    <row r="368" spans="2:8" x14ac:dyDescent="0.2">
      <c r="B368" s="27"/>
      <c r="C368" s="4" t="s">
        <v>114</v>
      </c>
      <c r="D368" s="7">
        <v>0.28899999999999998</v>
      </c>
      <c r="E368" s="7">
        <v>0.64100000000000001</v>
      </c>
      <c r="F368" s="7">
        <v>7.0000000000000062E-2</v>
      </c>
      <c r="G368" s="7">
        <f t="shared" si="21"/>
        <v>1</v>
      </c>
      <c r="H368" s="4" t="s">
        <v>51</v>
      </c>
    </row>
    <row r="369" spans="2:8" x14ac:dyDescent="0.2">
      <c r="B369" s="27"/>
      <c r="C369" s="4" t="s">
        <v>114</v>
      </c>
      <c r="D369" s="7">
        <v>0.435</v>
      </c>
      <c r="E369" s="7">
        <v>0.496</v>
      </c>
      <c r="F369" s="7">
        <v>6.899999999999995E-2</v>
      </c>
      <c r="G369" s="7">
        <f t="shared" si="21"/>
        <v>1</v>
      </c>
      <c r="H369" s="4" t="s">
        <v>51</v>
      </c>
    </row>
    <row r="370" spans="2:8" x14ac:dyDescent="0.2">
      <c r="B370" s="27"/>
      <c r="C370" s="4" t="s">
        <v>114</v>
      </c>
      <c r="D370" s="7">
        <v>0.28699999999999998</v>
      </c>
      <c r="E370" s="7">
        <v>0.58199999999999996</v>
      </c>
      <c r="F370" s="7">
        <v>0.13100000000000012</v>
      </c>
      <c r="G370" s="7">
        <f t="shared" si="21"/>
        <v>1</v>
      </c>
      <c r="H370" s="4" t="s">
        <v>51</v>
      </c>
    </row>
    <row r="371" spans="2:8" x14ac:dyDescent="0.2">
      <c r="B371" s="27"/>
      <c r="C371" s="4" t="s">
        <v>114</v>
      </c>
      <c r="D371" s="7">
        <v>0.3</v>
      </c>
      <c r="E371" s="7">
        <v>0.61899999999999999</v>
      </c>
      <c r="F371" s="7">
        <v>8.0999999999999961E-2</v>
      </c>
      <c r="G371" s="7">
        <f t="shared" si="21"/>
        <v>1</v>
      </c>
      <c r="H371" s="4" t="s">
        <v>51</v>
      </c>
    </row>
    <row r="372" spans="2:8" x14ac:dyDescent="0.2">
      <c r="B372" s="27"/>
      <c r="C372" s="4"/>
      <c r="G372" s="7"/>
    </row>
    <row r="373" spans="2:8" x14ac:dyDescent="0.2">
      <c r="B373" s="27"/>
      <c r="C373" s="4" t="s">
        <v>115</v>
      </c>
      <c r="D373" s="7">
        <f>AVERAGE(D346:D371)</f>
        <v>0.3911153846153847</v>
      </c>
      <c r="E373" s="7">
        <f>AVERAGE(E346:E371)</f>
        <v>0.53792307692307695</v>
      </c>
      <c r="F373" s="7">
        <f>AVERAGE(F346:F371)</f>
        <v>7.0961538461538465E-2</v>
      </c>
      <c r="G373" s="7">
        <f>SUM(D373:F373)</f>
        <v>1.0000000000000002</v>
      </c>
    </row>
    <row r="374" spans="2:8" x14ac:dyDescent="0.2">
      <c r="B374" s="27"/>
      <c r="C374" s="4" t="s">
        <v>35</v>
      </c>
      <c r="D374" s="7">
        <f>STDEV(D346:D371)</f>
        <v>9.1789030683661191E-2</v>
      </c>
      <c r="E374" s="7">
        <f>STDEV(E346:E371)</f>
        <v>8.2077974184026736E-2</v>
      </c>
      <c r="F374" s="7">
        <f>STDEV(F346:F371)</f>
        <v>1.9469937378904522E-2</v>
      </c>
      <c r="G374" s="7"/>
    </row>
    <row r="375" spans="2:8" x14ac:dyDescent="0.2">
      <c r="B375" s="27"/>
      <c r="C375" s="4"/>
      <c r="G375" s="7"/>
    </row>
    <row r="376" spans="2:8" x14ac:dyDescent="0.2">
      <c r="B376" s="27"/>
      <c r="C376" s="4" t="s">
        <v>116</v>
      </c>
      <c r="D376" s="7">
        <v>0.33398321715728452</v>
      </c>
      <c r="E376" s="7">
        <v>0.59545227142155133</v>
      </c>
      <c r="F376" s="7">
        <v>7.0564511421164156E-2</v>
      </c>
      <c r="G376" s="7">
        <f t="shared" ref="G376:G392" si="22">SUM(D376:F376)</f>
        <v>1</v>
      </c>
      <c r="H376" s="4" t="s">
        <v>68</v>
      </c>
    </row>
    <row r="377" spans="2:8" x14ac:dyDescent="0.2">
      <c r="B377" s="27"/>
      <c r="C377" s="4" t="s">
        <v>116</v>
      </c>
      <c r="D377" s="7">
        <v>0.25729917367046684</v>
      </c>
      <c r="E377" s="7">
        <v>0.60698165562862838</v>
      </c>
      <c r="F377" s="7">
        <v>0.13571917070090478</v>
      </c>
      <c r="G377" s="7">
        <f t="shared" si="22"/>
        <v>1</v>
      </c>
      <c r="H377" s="4" t="s">
        <v>68</v>
      </c>
    </row>
    <row r="378" spans="2:8" x14ac:dyDescent="0.2">
      <c r="B378" s="27"/>
      <c r="C378" s="4" t="s">
        <v>116</v>
      </c>
      <c r="D378" s="7">
        <v>0.2965132975077126</v>
      </c>
      <c r="E378" s="7">
        <v>0.5773793684818096</v>
      </c>
      <c r="F378" s="7">
        <v>0.1261073340104778</v>
      </c>
      <c r="G378" s="7">
        <f t="shared" si="22"/>
        <v>1</v>
      </c>
      <c r="H378" s="4" t="s">
        <v>68</v>
      </c>
    </row>
    <row r="379" spans="2:8" x14ac:dyDescent="0.2">
      <c r="B379" s="27"/>
      <c r="C379" s="4" t="s">
        <v>116</v>
      </c>
      <c r="D379" s="7">
        <v>0.3265826891062194</v>
      </c>
      <c r="E379" s="7">
        <v>0.54195082728472765</v>
      </c>
      <c r="F379" s="7">
        <v>0.131466483609053</v>
      </c>
      <c r="G379" s="7">
        <f t="shared" si="22"/>
        <v>1</v>
      </c>
      <c r="H379" s="4" t="s">
        <v>68</v>
      </c>
    </row>
    <row r="380" spans="2:8" x14ac:dyDescent="0.2">
      <c r="B380" s="27"/>
      <c r="C380" s="4" t="s">
        <v>116</v>
      </c>
      <c r="D380" s="7">
        <v>0.31784260421053223</v>
      </c>
      <c r="E380" s="7">
        <v>0.59623506854726072</v>
      </c>
      <c r="F380" s="7">
        <v>8.5922327242207053E-2</v>
      </c>
      <c r="G380" s="7">
        <f t="shared" si="22"/>
        <v>1</v>
      </c>
      <c r="H380" s="4" t="s">
        <v>68</v>
      </c>
    </row>
    <row r="381" spans="2:8" x14ac:dyDescent="0.2">
      <c r="B381" s="27"/>
      <c r="C381" s="4" t="s">
        <v>116</v>
      </c>
      <c r="D381" s="7">
        <v>0.33724715540040689</v>
      </c>
      <c r="E381" s="7">
        <v>0.57332148763749591</v>
      </c>
      <c r="F381" s="7">
        <v>8.9431356962097253E-2</v>
      </c>
      <c r="G381" s="7">
        <f t="shared" si="22"/>
        <v>1</v>
      </c>
      <c r="H381" s="4" t="s">
        <v>68</v>
      </c>
    </row>
    <row r="382" spans="2:8" x14ac:dyDescent="0.2">
      <c r="B382" s="27"/>
      <c r="C382" s="4" t="s">
        <v>116</v>
      </c>
      <c r="D382" s="7">
        <v>0.31617969139890767</v>
      </c>
      <c r="E382" s="7">
        <v>0.60067172165309179</v>
      </c>
      <c r="F382" s="7">
        <v>8.3148586948000536E-2</v>
      </c>
      <c r="G382" s="7">
        <f t="shared" si="22"/>
        <v>1</v>
      </c>
      <c r="H382" s="4" t="s">
        <v>68</v>
      </c>
    </row>
    <row r="383" spans="2:8" x14ac:dyDescent="0.2">
      <c r="B383" s="27"/>
      <c r="C383" s="4" t="s">
        <v>116</v>
      </c>
      <c r="D383" s="7">
        <v>0.33805866227091474</v>
      </c>
      <c r="E383" s="7">
        <v>0.57947909556697286</v>
      </c>
      <c r="F383" s="7">
        <v>8.2462242162112398E-2</v>
      </c>
      <c r="G383" s="7">
        <f t="shared" si="22"/>
        <v>1</v>
      </c>
      <c r="H383" s="4" t="s">
        <v>68</v>
      </c>
    </row>
    <row r="384" spans="2:8" x14ac:dyDescent="0.2">
      <c r="B384" s="27"/>
      <c r="C384" s="4" t="s">
        <v>116</v>
      </c>
      <c r="D384" s="7">
        <v>0.35001147106022834</v>
      </c>
      <c r="E384" s="7">
        <v>0.57627678372046887</v>
      </c>
      <c r="F384" s="7">
        <v>7.3711745219302793E-2</v>
      </c>
      <c r="G384" s="7">
        <f t="shared" si="22"/>
        <v>1</v>
      </c>
      <c r="H384" s="4" t="s">
        <v>68</v>
      </c>
    </row>
    <row r="385" spans="2:8" x14ac:dyDescent="0.2">
      <c r="B385" s="27"/>
      <c r="C385" s="4" t="s">
        <v>116</v>
      </c>
      <c r="D385" s="7">
        <v>0.30122162862792684</v>
      </c>
      <c r="E385" s="7">
        <v>0.52308634191962011</v>
      </c>
      <c r="F385" s="7">
        <v>0.1756920294524531</v>
      </c>
      <c r="G385" s="7">
        <f t="shared" si="22"/>
        <v>1</v>
      </c>
      <c r="H385" s="4" t="s">
        <v>68</v>
      </c>
    </row>
    <row r="386" spans="2:8" x14ac:dyDescent="0.2">
      <c r="B386" s="27"/>
      <c r="C386" s="4" t="s">
        <v>116</v>
      </c>
      <c r="D386" s="7">
        <v>0.38912804742446461</v>
      </c>
      <c r="E386" s="7">
        <v>0.57298186505198001</v>
      </c>
      <c r="F386" s="7">
        <v>3.7890087523555382E-2</v>
      </c>
      <c r="G386" s="7">
        <f t="shared" si="22"/>
        <v>1</v>
      </c>
      <c r="H386" s="4" t="s">
        <v>68</v>
      </c>
    </row>
    <row r="387" spans="2:8" x14ac:dyDescent="0.2">
      <c r="B387" s="27"/>
      <c r="C387" s="4" t="s">
        <v>116</v>
      </c>
      <c r="D387" s="7">
        <v>0.29874047649883612</v>
      </c>
      <c r="E387" s="7">
        <v>0.60061156116040915</v>
      </c>
      <c r="F387" s="7">
        <v>0.10064796234075468</v>
      </c>
      <c r="G387" s="7">
        <f t="shared" si="22"/>
        <v>0.99999999999999989</v>
      </c>
      <c r="H387" s="4" t="s">
        <v>68</v>
      </c>
    </row>
    <row r="388" spans="2:8" x14ac:dyDescent="0.2">
      <c r="B388" s="27"/>
      <c r="C388" s="4" t="s">
        <v>116</v>
      </c>
      <c r="D388" s="7">
        <v>0.35675804577130787</v>
      </c>
      <c r="E388" s="7">
        <v>0.54822312187091682</v>
      </c>
      <c r="F388" s="7">
        <v>9.5018832357775307E-2</v>
      </c>
      <c r="G388" s="7">
        <f t="shared" si="22"/>
        <v>1</v>
      </c>
      <c r="H388" s="4" t="s">
        <v>68</v>
      </c>
    </row>
    <row r="389" spans="2:8" x14ac:dyDescent="0.2">
      <c r="B389" s="27"/>
      <c r="C389" s="4" t="s">
        <v>116</v>
      </c>
      <c r="D389" s="7">
        <v>0.33770181233267382</v>
      </c>
      <c r="E389" s="7">
        <v>0.56556055699891472</v>
      </c>
      <c r="F389" s="7">
        <v>9.6737630668411456E-2</v>
      </c>
      <c r="G389" s="7">
        <f t="shared" si="22"/>
        <v>1</v>
      </c>
      <c r="H389" s="4" t="s">
        <v>68</v>
      </c>
    </row>
    <row r="390" spans="2:8" x14ac:dyDescent="0.2">
      <c r="B390" s="27"/>
      <c r="C390" s="4" t="s">
        <v>116</v>
      </c>
      <c r="D390" s="7">
        <v>0.28532273177864953</v>
      </c>
      <c r="E390" s="7">
        <v>0.60208013521501014</v>
      </c>
      <c r="F390" s="7">
        <v>0.11259713300634033</v>
      </c>
      <c r="G390" s="7">
        <f t="shared" si="22"/>
        <v>1</v>
      </c>
      <c r="H390" s="4" t="s">
        <v>68</v>
      </c>
    </row>
    <row r="391" spans="2:8" x14ac:dyDescent="0.2">
      <c r="B391" s="27"/>
      <c r="C391" s="4" t="s">
        <v>116</v>
      </c>
      <c r="D391" s="7">
        <v>0.23173635301543707</v>
      </c>
      <c r="E391" s="7">
        <v>0.54543169245440537</v>
      </c>
      <c r="F391" s="7">
        <v>0.22283195453015758</v>
      </c>
      <c r="G391" s="7">
        <f t="shared" si="22"/>
        <v>1</v>
      </c>
      <c r="H391" s="4" t="s">
        <v>68</v>
      </c>
    </row>
    <row r="392" spans="2:8" x14ac:dyDescent="0.2">
      <c r="B392" s="27"/>
      <c r="C392" s="4" t="s">
        <v>116</v>
      </c>
      <c r="D392" s="7">
        <v>0.2330336660274909</v>
      </c>
      <c r="E392" s="7">
        <v>0.52541853063861499</v>
      </c>
      <c r="F392" s="7">
        <v>0.24154780333389414</v>
      </c>
      <c r="G392" s="7">
        <f t="shared" si="22"/>
        <v>1</v>
      </c>
      <c r="H392" s="4" t="s">
        <v>68</v>
      </c>
    </row>
    <row r="393" spans="2:8" x14ac:dyDescent="0.2">
      <c r="B393" s="27"/>
      <c r="C393" s="4"/>
      <c r="G393" s="7"/>
    </row>
    <row r="394" spans="2:8" x14ac:dyDescent="0.2">
      <c r="B394" s="27"/>
      <c r="C394" s="4" t="s">
        <v>117</v>
      </c>
      <c r="D394" s="7">
        <f>AVERAGE(D376:D392)</f>
        <v>0.31219768960349764</v>
      </c>
      <c r="E394" s="7">
        <f>AVERAGE(E376:E392)</f>
        <v>0.57242012266187525</v>
      </c>
      <c r="F394" s="7">
        <f>AVERAGE(F376:F392)</f>
        <v>0.11538218773462715</v>
      </c>
      <c r="G394" s="7">
        <f>SUM(D394:F394)</f>
        <v>1</v>
      </c>
    </row>
    <row r="395" spans="2:8" x14ac:dyDescent="0.2">
      <c r="B395" s="27"/>
      <c r="C395" s="4" t="s">
        <v>35</v>
      </c>
      <c r="D395" s="7">
        <f>STDEV(D376:D392)</f>
        <v>4.25987253944776E-2</v>
      </c>
      <c r="E395" s="7">
        <f>STDEV(E376:E392)</f>
        <v>2.7142512704398197E-2</v>
      </c>
      <c r="F395" s="7">
        <f>STDEV(F376:F392)</f>
        <v>5.3787248815144961E-2</v>
      </c>
      <c r="G395" s="7"/>
    </row>
    <row r="396" spans="2:8" x14ac:dyDescent="0.2">
      <c r="B396" s="28"/>
      <c r="C396" s="4"/>
      <c r="G396" s="7"/>
    </row>
    <row r="397" spans="2:8" x14ac:dyDescent="0.2">
      <c r="B397" s="28"/>
      <c r="C397" s="4" t="s">
        <v>147</v>
      </c>
      <c r="D397" s="7">
        <v>7.8221672000000006E-2</v>
      </c>
      <c r="E397" s="7">
        <v>0.92177832800000004</v>
      </c>
      <c r="F397" s="7">
        <v>0</v>
      </c>
      <c r="G397" s="7">
        <f t="shared" ref="G397:G427" si="23">SUM(D397:F397)</f>
        <v>1</v>
      </c>
      <c r="H397" s="4" t="s">
        <v>148</v>
      </c>
    </row>
    <row r="398" spans="2:8" x14ac:dyDescent="0.2">
      <c r="B398" s="28"/>
      <c r="C398" s="4" t="s">
        <v>147</v>
      </c>
      <c r="D398" s="7">
        <v>0.114120109</v>
      </c>
      <c r="E398" s="7">
        <v>0.861876961</v>
      </c>
      <c r="F398" s="7">
        <v>2.4002929999999999E-2</v>
      </c>
      <c r="G398" s="7">
        <f t="shared" si="23"/>
        <v>1</v>
      </c>
      <c r="H398" s="4" t="s">
        <v>148</v>
      </c>
    </row>
    <row r="399" spans="2:8" x14ac:dyDescent="0.2">
      <c r="B399" s="28"/>
      <c r="C399" s="4" t="s">
        <v>147</v>
      </c>
      <c r="D399" s="7">
        <v>0.16687305099999999</v>
      </c>
      <c r="E399" s="7">
        <v>0.68622007200000001</v>
      </c>
      <c r="F399" s="7">
        <v>0.14690687699999999</v>
      </c>
      <c r="G399" s="7">
        <f t="shared" si="23"/>
        <v>1</v>
      </c>
      <c r="H399" s="4" t="s">
        <v>148</v>
      </c>
    </row>
    <row r="400" spans="2:8" x14ac:dyDescent="0.2">
      <c r="B400" s="28"/>
      <c r="C400" s="4" t="s">
        <v>147</v>
      </c>
      <c r="D400" s="7">
        <v>0.26357984099999998</v>
      </c>
      <c r="E400" s="7">
        <v>0.70387859200000003</v>
      </c>
      <c r="F400" s="7">
        <v>3.2541567E-2</v>
      </c>
      <c r="G400" s="7">
        <f t="shared" si="23"/>
        <v>1</v>
      </c>
      <c r="H400" s="4" t="s">
        <v>148</v>
      </c>
    </row>
    <row r="401" spans="2:8" x14ac:dyDescent="0.2">
      <c r="B401" s="28"/>
      <c r="C401" s="4" t="s">
        <v>147</v>
      </c>
      <c r="D401" s="7">
        <v>0.193328203</v>
      </c>
      <c r="E401" s="7">
        <v>0.74050310100000005</v>
      </c>
      <c r="F401" s="7">
        <v>6.6168695999999999E-2</v>
      </c>
      <c r="G401" s="7">
        <f t="shared" si="23"/>
        <v>1</v>
      </c>
      <c r="H401" s="4" t="s">
        <v>148</v>
      </c>
    </row>
    <row r="402" spans="2:8" x14ac:dyDescent="0.2">
      <c r="B402" s="28"/>
      <c r="C402" s="4" t="s">
        <v>147</v>
      </c>
      <c r="D402" s="7">
        <v>0.64567208700000001</v>
      </c>
      <c r="E402" s="7">
        <v>0.35432791299999999</v>
      </c>
      <c r="F402" s="7">
        <v>0</v>
      </c>
      <c r="G402" s="7">
        <f t="shared" si="23"/>
        <v>1</v>
      </c>
      <c r="H402" s="4" t="s">
        <v>148</v>
      </c>
    </row>
    <row r="403" spans="2:8" x14ac:dyDescent="0.2">
      <c r="B403" s="28"/>
      <c r="C403" s="4" t="s">
        <v>147</v>
      </c>
      <c r="D403" s="7">
        <v>0.123545669</v>
      </c>
      <c r="E403" s="7">
        <v>0.67483043300000001</v>
      </c>
      <c r="F403" s="7">
        <v>0.201623898</v>
      </c>
      <c r="G403" s="7">
        <f t="shared" si="23"/>
        <v>1</v>
      </c>
      <c r="H403" s="4" t="s">
        <v>148</v>
      </c>
    </row>
    <row r="404" spans="2:8" x14ac:dyDescent="0.2">
      <c r="B404" s="28"/>
      <c r="C404" s="4" t="s">
        <v>147</v>
      </c>
      <c r="D404" s="7">
        <v>0.95555873899999999</v>
      </c>
      <c r="E404" s="7">
        <v>4.4441261000000003E-2</v>
      </c>
      <c r="F404" s="7">
        <v>0</v>
      </c>
      <c r="G404" s="7">
        <f t="shared" si="23"/>
        <v>1</v>
      </c>
      <c r="H404" s="4" t="s">
        <v>148</v>
      </c>
    </row>
    <row r="405" spans="2:8" x14ac:dyDescent="0.2">
      <c r="B405" s="28"/>
      <c r="C405" s="4" t="s">
        <v>147</v>
      </c>
      <c r="D405" s="7">
        <v>0.85202508099999996</v>
      </c>
      <c r="E405" s="7">
        <v>0.14797491900000001</v>
      </c>
      <c r="F405" s="7">
        <v>0</v>
      </c>
      <c r="G405" s="7">
        <f t="shared" si="23"/>
        <v>1</v>
      </c>
      <c r="H405" s="4" t="s">
        <v>148</v>
      </c>
    </row>
    <row r="406" spans="2:8" x14ac:dyDescent="0.2">
      <c r="B406" s="28"/>
      <c r="C406" s="4" t="s">
        <v>147</v>
      </c>
      <c r="D406" s="7">
        <v>0.37215817200000001</v>
      </c>
      <c r="E406" s="7">
        <v>0.56092010999999997</v>
      </c>
      <c r="F406" s="7">
        <v>6.6921718000000005E-2</v>
      </c>
      <c r="G406" s="7">
        <f t="shared" si="23"/>
        <v>1</v>
      </c>
      <c r="H406" s="4" t="s">
        <v>148</v>
      </c>
    </row>
    <row r="407" spans="2:8" x14ac:dyDescent="0.2">
      <c r="B407" s="28"/>
      <c r="C407" s="4" t="s">
        <v>147</v>
      </c>
      <c r="D407" s="7">
        <v>0.11629460899999999</v>
      </c>
      <c r="E407" s="7">
        <v>0.86012388299999998</v>
      </c>
      <c r="F407" s="7">
        <v>2.3581508000000001E-2</v>
      </c>
      <c r="G407" s="7">
        <f t="shared" si="23"/>
        <v>1</v>
      </c>
      <c r="H407" s="4" t="s">
        <v>148</v>
      </c>
    </row>
    <row r="408" spans="2:8" x14ac:dyDescent="0.2">
      <c r="B408" s="28"/>
      <c r="C408" s="4" t="s">
        <v>147</v>
      </c>
      <c r="D408" s="7">
        <v>0.17221013900000001</v>
      </c>
      <c r="E408" s="7">
        <v>0.79844383299999999</v>
      </c>
      <c r="F408" s="7">
        <v>2.9346028E-2</v>
      </c>
      <c r="G408" s="7">
        <f t="shared" si="23"/>
        <v>1</v>
      </c>
      <c r="H408" s="4" t="s">
        <v>148</v>
      </c>
    </row>
    <row r="409" spans="2:8" x14ac:dyDescent="0.2">
      <c r="B409" s="28"/>
      <c r="C409" s="4" t="s">
        <v>147</v>
      </c>
      <c r="D409" s="7">
        <v>7.6935031000000001E-2</v>
      </c>
      <c r="E409" s="7">
        <v>0.90226584099999996</v>
      </c>
      <c r="F409" s="7">
        <v>2.0799128E-2</v>
      </c>
      <c r="G409" s="7">
        <f t="shared" si="23"/>
        <v>1</v>
      </c>
      <c r="H409" s="4" t="s">
        <v>148</v>
      </c>
    </row>
    <row r="410" spans="2:8" x14ac:dyDescent="0.2">
      <c r="B410" s="28"/>
      <c r="C410" s="4" t="s">
        <v>147</v>
      </c>
      <c r="D410" s="7">
        <v>6.2482986999999997E-2</v>
      </c>
      <c r="E410" s="7">
        <v>0.93751701300000001</v>
      </c>
      <c r="F410" s="7">
        <v>0</v>
      </c>
      <c r="G410" s="7">
        <f t="shared" si="23"/>
        <v>1</v>
      </c>
      <c r="H410" s="4" t="s">
        <v>148</v>
      </c>
    </row>
    <row r="411" spans="2:8" x14ac:dyDescent="0.2">
      <c r="B411" s="28"/>
      <c r="C411" s="4" t="s">
        <v>147</v>
      </c>
      <c r="D411" s="7">
        <v>9.169571E-2</v>
      </c>
      <c r="E411" s="7">
        <v>0.90830429000000001</v>
      </c>
      <c r="F411" s="7">
        <v>0</v>
      </c>
      <c r="G411" s="7">
        <f t="shared" si="23"/>
        <v>1</v>
      </c>
      <c r="H411" s="4" t="s">
        <v>148</v>
      </c>
    </row>
    <row r="412" spans="2:8" x14ac:dyDescent="0.2">
      <c r="B412" s="28"/>
      <c r="C412" s="4" t="s">
        <v>147</v>
      </c>
      <c r="D412" s="7">
        <v>5.1499778000000003E-2</v>
      </c>
      <c r="E412" s="7">
        <v>0.87177995600000002</v>
      </c>
      <c r="F412" s="7">
        <v>7.6720265999999995E-2</v>
      </c>
      <c r="G412" s="7">
        <f t="shared" si="23"/>
        <v>1</v>
      </c>
      <c r="H412" s="4" t="s">
        <v>148</v>
      </c>
    </row>
    <row r="413" spans="2:8" x14ac:dyDescent="0.2">
      <c r="B413" s="28"/>
      <c r="C413" s="4" t="s">
        <v>147</v>
      </c>
      <c r="D413" s="7">
        <v>9.1285366000000007E-2</v>
      </c>
      <c r="E413" s="7">
        <v>0.90871463399999997</v>
      </c>
      <c r="F413" s="7">
        <v>0</v>
      </c>
      <c r="G413" s="7">
        <f t="shared" si="23"/>
        <v>1</v>
      </c>
      <c r="H413" s="4" t="s">
        <v>148</v>
      </c>
    </row>
    <row r="414" spans="2:8" x14ac:dyDescent="0.2">
      <c r="B414" s="28"/>
      <c r="C414" s="4" t="s">
        <v>147</v>
      </c>
      <c r="D414" s="7">
        <v>0.14583152699999999</v>
      </c>
      <c r="E414" s="7">
        <v>0.73649277000000002</v>
      </c>
      <c r="F414" s="7">
        <v>0.11767570300000001</v>
      </c>
      <c r="G414" s="7">
        <f t="shared" si="23"/>
        <v>1</v>
      </c>
      <c r="H414" s="4" t="s">
        <v>148</v>
      </c>
    </row>
    <row r="415" spans="2:8" x14ac:dyDescent="0.2">
      <c r="B415" s="28"/>
      <c r="C415" s="4" t="s">
        <v>147</v>
      </c>
      <c r="D415" s="7">
        <v>0.106473552</v>
      </c>
      <c r="E415" s="7">
        <v>0.89352644800000003</v>
      </c>
      <c r="F415" s="7">
        <v>0</v>
      </c>
      <c r="G415" s="7">
        <f t="shared" si="23"/>
        <v>1</v>
      </c>
      <c r="H415" s="4" t="s">
        <v>148</v>
      </c>
    </row>
    <row r="416" spans="2:8" x14ac:dyDescent="0.2">
      <c r="B416" s="28"/>
      <c r="C416" s="4" t="s">
        <v>147</v>
      </c>
      <c r="D416" s="7">
        <v>9.7851210999999994E-2</v>
      </c>
      <c r="E416" s="7">
        <v>0.886378687</v>
      </c>
      <c r="F416" s="7">
        <v>1.5770102000000001E-2</v>
      </c>
      <c r="G416" s="7">
        <f t="shared" si="23"/>
        <v>0.99999999999999989</v>
      </c>
      <c r="H416" s="4" t="s">
        <v>148</v>
      </c>
    </row>
    <row r="417" spans="2:8" x14ac:dyDescent="0.2">
      <c r="B417" s="28"/>
      <c r="C417" s="4" t="s">
        <v>147</v>
      </c>
      <c r="D417" s="7">
        <v>8.0103879000000003E-2</v>
      </c>
      <c r="E417" s="7">
        <v>0.91989612099999996</v>
      </c>
      <c r="F417" s="7">
        <v>0</v>
      </c>
      <c r="G417" s="7">
        <f t="shared" si="23"/>
        <v>1</v>
      </c>
      <c r="H417" s="4" t="s">
        <v>148</v>
      </c>
    </row>
    <row r="418" spans="2:8" x14ac:dyDescent="0.2">
      <c r="B418" s="28"/>
      <c r="C418" s="4" t="s">
        <v>147</v>
      </c>
      <c r="D418" s="7">
        <v>5.7210813999999999E-2</v>
      </c>
      <c r="E418" s="7">
        <v>0.94278918599999995</v>
      </c>
      <c r="F418" s="7">
        <v>0</v>
      </c>
      <c r="G418" s="7">
        <f t="shared" si="23"/>
        <v>1</v>
      </c>
      <c r="H418" s="4" t="s">
        <v>148</v>
      </c>
    </row>
    <row r="419" spans="2:8" x14ac:dyDescent="0.2">
      <c r="B419" s="28"/>
      <c r="C419" s="4" t="s">
        <v>147</v>
      </c>
      <c r="D419" s="7">
        <v>6.1924083999999997E-2</v>
      </c>
      <c r="E419" s="7">
        <v>0.92307498399999999</v>
      </c>
      <c r="F419" s="7">
        <v>1.5000932E-2</v>
      </c>
      <c r="G419" s="7">
        <f t="shared" si="23"/>
        <v>1</v>
      </c>
      <c r="H419" s="4" t="s">
        <v>148</v>
      </c>
    </row>
    <row r="420" spans="2:8" x14ac:dyDescent="0.2">
      <c r="B420" s="28"/>
      <c r="C420" s="4" t="s">
        <v>147</v>
      </c>
      <c r="D420" s="7">
        <v>0.139475137</v>
      </c>
      <c r="E420" s="7">
        <v>0.83864125899999997</v>
      </c>
      <c r="F420" s="7">
        <v>2.1883604000000001E-2</v>
      </c>
      <c r="G420" s="7">
        <f t="shared" si="23"/>
        <v>1</v>
      </c>
      <c r="H420" s="4" t="s">
        <v>148</v>
      </c>
    </row>
    <row r="421" spans="2:8" x14ac:dyDescent="0.2">
      <c r="B421" s="28"/>
      <c r="C421" s="4" t="s">
        <v>147</v>
      </c>
      <c r="D421" s="7">
        <v>8.6427849000000001E-2</v>
      </c>
      <c r="E421" s="7">
        <v>0.90699855900000004</v>
      </c>
      <c r="F421" s="7">
        <v>6.5735919999999996E-3</v>
      </c>
      <c r="G421" s="7">
        <f t="shared" si="23"/>
        <v>1</v>
      </c>
      <c r="H421" s="4" t="s">
        <v>148</v>
      </c>
    </row>
    <row r="422" spans="2:8" x14ac:dyDescent="0.2">
      <c r="B422" s="28"/>
      <c r="C422" s="4" t="s">
        <v>147</v>
      </c>
      <c r="D422" s="7">
        <v>7.7402588999999994E-2</v>
      </c>
      <c r="E422" s="7">
        <v>0.91002570199999999</v>
      </c>
      <c r="F422" s="7">
        <v>1.2571709E-2</v>
      </c>
      <c r="G422" s="7">
        <f t="shared" si="23"/>
        <v>1</v>
      </c>
      <c r="H422" s="4" t="s">
        <v>148</v>
      </c>
    </row>
    <row r="423" spans="2:8" x14ac:dyDescent="0.2">
      <c r="B423" s="28"/>
      <c r="C423" s="4" t="s">
        <v>147</v>
      </c>
      <c r="D423" s="7">
        <v>7.4898714000000005E-2</v>
      </c>
      <c r="E423" s="7">
        <v>0.92510128599999997</v>
      </c>
      <c r="F423" s="7">
        <v>0</v>
      </c>
      <c r="G423" s="7">
        <f t="shared" si="23"/>
        <v>1</v>
      </c>
      <c r="H423" s="4" t="s">
        <v>148</v>
      </c>
    </row>
    <row r="424" spans="2:8" x14ac:dyDescent="0.2">
      <c r="B424" s="28"/>
      <c r="C424" s="4" t="s">
        <v>147</v>
      </c>
      <c r="D424" s="7">
        <v>0.28368496900000001</v>
      </c>
      <c r="E424" s="7">
        <v>0.67543307500000005</v>
      </c>
      <c r="F424" s="7">
        <v>4.0881955999999997E-2</v>
      </c>
      <c r="G424" s="7">
        <f t="shared" si="23"/>
        <v>1</v>
      </c>
      <c r="H424" s="4" t="s">
        <v>148</v>
      </c>
    </row>
    <row r="425" spans="2:8" x14ac:dyDescent="0.2">
      <c r="B425" s="28"/>
      <c r="C425" s="4" t="s">
        <v>147</v>
      </c>
      <c r="D425" s="7">
        <v>2.9896684E-2</v>
      </c>
      <c r="E425" s="7">
        <v>0.49474670500000001</v>
      </c>
      <c r="F425" s="7">
        <v>0.47535661099999998</v>
      </c>
      <c r="G425" s="7">
        <f t="shared" si="23"/>
        <v>1</v>
      </c>
      <c r="H425" s="4" t="s">
        <v>148</v>
      </c>
    </row>
    <row r="426" spans="2:8" x14ac:dyDescent="0.2">
      <c r="B426" s="28"/>
      <c r="C426" s="4" t="s">
        <v>147</v>
      </c>
      <c r="D426" s="7">
        <v>0.15980888500000001</v>
      </c>
      <c r="E426" s="7">
        <v>0.785631949</v>
      </c>
      <c r="F426" s="7">
        <v>5.4559165999999999E-2</v>
      </c>
      <c r="G426" s="7">
        <f t="shared" si="23"/>
        <v>1</v>
      </c>
      <c r="H426" s="4" t="s">
        <v>148</v>
      </c>
    </row>
    <row r="427" spans="2:8" x14ac:dyDescent="0.2">
      <c r="B427" s="28"/>
      <c r="C427" s="4" t="s">
        <v>147</v>
      </c>
      <c r="D427" s="7">
        <v>0.12259755</v>
      </c>
      <c r="E427" s="7">
        <v>0.84705387499999996</v>
      </c>
      <c r="F427" s="7">
        <v>3.0348574999999999E-2</v>
      </c>
      <c r="G427" s="7">
        <f t="shared" si="23"/>
        <v>0.99999999999999989</v>
      </c>
      <c r="H427" s="4" t="s">
        <v>148</v>
      </c>
    </row>
    <row r="428" spans="2:8" x14ac:dyDescent="0.2">
      <c r="B428" s="28"/>
      <c r="C428" s="4" t="s">
        <v>147</v>
      </c>
      <c r="D428" s="7">
        <v>0.172337816</v>
      </c>
      <c r="E428" s="7">
        <v>0.71442335800000001</v>
      </c>
      <c r="F428" s="7">
        <v>0.113238826</v>
      </c>
      <c r="G428" s="7">
        <f t="shared" ref="G428:G438" si="24">SUM(D428:F428)</f>
        <v>1</v>
      </c>
      <c r="H428" s="4" t="s">
        <v>148</v>
      </c>
    </row>
    <row r="429" spans="2:8" x14ac:dyDescent="0.2">
      <c r="B429" s="28"/>
      <c r="C429" s="4" t="s">
        <v>147</v>
      </c>
      <c r="D429" s="7">
        <v>0.15927084499999999</v>
      </c>
      <c r="E429" s="7">
        <v>0.58721673500000005</v>
      </c>
      <c r="F429" s="7">
        <v>0.25351242000000002</v>
      </c>
      <c r="G429" s="7">
        <f t="shared" si="24"/>
        <v>1</v>
      </c>
      <c r="H429" s="4" t="s">
        <v>148</v>
      </c>
    </row>
    <row r="430" spans="2:8" x14ac:dyDescent="0.2">
      <c r="B430" s="28"/>
      <c r="C430" s="4" t="s">
        <v>147</v>
      </c>
      <c r="D430" s="7">
        <v>0.21215076199999999</v>
      </c>
      <c r="E430" s="7">
        <v>0.78784923799999995</v>
      </c>
      <c r="F430" s="7">
        <v>0</v>
      </c>
      <c r="G430" s="7">
        <f t="shared" si="24"/>
        <v>1</v>
      </c>
      <c r="H430" s="4" t="s">
        <v>148</v>
      </c>
    </row>
    <row r="431" spans="2:8" x14ac:dyDescent="0.2">
      <c r="B431" s="28"/>
      <c r="C431" s="4" t="s">
        <v>147</v>
      </c>
      <c r="D431" s="7">
        <v>0.243534899</v>
      </c>
      <c r="E431" s="7">
        <v>0.75115397900000003</v>
      </c>
      <c r="F431" s="7">
        <v>5.3111219999999997E-3</v>
      </c>
      <c r="G431" s="7">
        <f t="shared" si="24"/>
        <v>1</v>
      </c>
      <c r="H431" s="4" t="s">
        <v>148</v>
      </c>
    </row>
    <row r="432" spans="2:8" x14ac:dyDescent="0.2">
      <c r="B432" s="28"/>
      <c r="C432" s="4" t="s">
        <v>147</v>
      </c>
      <c r="D432" s="7">
        <v>0.62154546600000005</v>
      </c>
      <c r="E432" s="7">
        <v>0.37845453400000001</v>
      </c>
      <c r="F432" s="7">
        <v>0</v>
      </c>
      <c r="G432" s="7">
        <f t="shared" si="24"/>
        <v>1</v>
      </c>
      <c r="H432" s="4" t="s">
        <v>148</v>
      </c>
    </row>
    <row r="433" spans="2:8" x14ac:dyDescent="0.2">
      <c r="B433" s="28"/>
      <c r="C433" s="4" t="s">
        <v>147</v>
      </c>
      <c r="D433" s="7">
        <v>0.156483276</v>
      </c>
      <c r="E433" s="7">
        <v>0.78107359899999995</v>
      </c>
      <c r="F433" s="7">
        <v>6.2443125000000002E-2</v>
      </c>
      <c r="G433" s="7">
        <f t="shared" si="24"/>
        <v>1</v>
      </c>
      <c r="H433" s="4" t="s">
        <v>148</v>
      </c>
    </row>
    <row r="434" spans="2:8" x14ac:dyDescent="0.2">
      <c r="B434" s="28"/>
      <c r="C434" s="4" t="s">
        <v>147</v>
      </c>
      <c r="D434" s="7">
        <v>0.10880781</v>
      </c>
      <c r="E434" s="7">
        <v>0.82861022799999995</v>
      </c>
      <c r="F434" s="7">
        <v>6.2581962000000005E-2</v>
      </c>
      <c r="G434" s="7">
        <f t="shared" si="24"/>
        <v>0.99999999999999989</v>
      </c>
      <c r="H434" s="4" t="s">
        <v>148</v>
      </c>
    </row>
    <row r="435" spans="2:8" x14ac:dyDescent="0.2">
      <c r="B435" s="28"/>
      <c r="C435" s="4" t="s">
        <v>147</v>
      </c>
      <c r="D435" s="7">
        <v>9.6595617999999994E-2</v>
      </c>
      <c r="E435" s="7">
        <v>0.89295478399999995</v>
      </c>
      <c r="F435" s="7">
        <v>1.0449597999999999E-2</v>
      </c>
      <c r="G435" s="7">
        <f t="shared" si="24"/>
        <v>0.99999999999999989</v>
      </c>
      <c r="H435" s="4" t="s">
        <v>148</v>
      </c>
    </row>
    <row r="436" spans="2:8" x14ac:dyDescent="0.2">
      <c r="B436" s="28"/>
      <c r="C436" s="4" t="s">
        <v>147</v>
      </c>
      <c r="D436" s="7">
        <v>0.132218007</v>
      </c>
      <c r="E436" s="7">
        <v>0.72967261999999999</v>
      </c>
      <c r="F436" s="7">
        <v>0.13810937300000001</v>
      </c>
      <c r="G436" s="7">
        <f t="shared" si="24"/>
        <v>1</v>
      </c>
      <c r="H436" s="4" t="s">
        <v>148</v>
      </c>
    </row>
    <row r="437" spans="2:8" x14ac:dyDescent="0.2">
      <c r="B437" s="28"/>
      <c r="C437" s="4" t="s">
        <v>147</v>
      </c>
      <c r="D437" s="7">
        <v>0.95708665599999998</v>
      </c>
      <c r="E437" s="7">
        <v>4.2913343999999999E-2</v>
      </c>
      <c r="F437" s="7">
        <v>0</v>
      </c>
      <c r="G437" s="7">
        <f t="shared" si="24"/>
        <v>1</v>
      </c>
      <c r="H437" s="4" t="s">
        <v>148</v>
      </c>
    </row>
    <row r="438" spans="2:8" x14ac:dyDescent="0.2">
      <c r="B438" s="28"/>
      <c r="C438" s="4" t="s">
        <v>147</v>
      </c>
      <c r="D438" s="7">
        <v>0.47066343300000002</v>
      </c>
      <c r="E438" s="7">
        <v>0.52933656699999998</v>
      </c>
      <c r="F438" s="7">
        <v>0</v>
      </c>
      <c r="G438" s="7">
        <f t="shared" si="24"/>
        <v>1</v>
      </c>
      <c r="H438" s="4" t="s">
        <v>148</v>
      </c>
    </row>
    <row r="439" spans="2:8" x14ac:dyDescent="0.2">
      <c r="B439" s="28"/>
      <c r="C439" s="4"/>
      <c r="G439" s="7"/>
    </row>
    <row r="440" spans="2:8" x14ac:dyDescent="0.2">
      <c r="B440" s="28"/>
      <c r="C440" s="4" t="s">
        <v>149</v>
      </c>
      <c r="D440" s="7">
        <f>AVERAGE(D397:D438)</f>
        <v>0.22099448276190478</v>
      </c>
      <c r="E440" s="7">
        <f t="shared" ref="E440:F440" si="25">AVERAGE(E397:E438)</f>
        <v>0.72841311266666664</v>
      </c>
      <c r="F440" s="7">
        <f t="shared" si="25"/>
        <v>5.0592404571428565E-2</v>
      </c>
      <c r="G440" s="7">
        <f>SUM(D440:F440)</f>
        <v>1</v>
      </c>
    </row>
    <row r="441" spans="2:8" x14ac:dyDescent="0.2">
      <c r="B441" s="28"/>
      <c r="C441" s="4" t="s">
        <v>35</v>
      </c>
      <c r="D441" s="7">
        <f>STDEV(D397:D438)</f>
        <v>0.23927027946586998</v>
      </c>
      <c r="E441" s="7">
        <f t="shared" ref="E441:F441" si="26">STDEV(E397:E438)</f>
        <v>0.23552198544070463</v>
      </c>
      <c r="F441" s="7">
        <f t="shared" si="26"/>
        <v>8.8842423964089423E-2</v>
      </c>
      <c r="G441" s="7"/>
    </row>
    <row r="442" spans="2:8" x14ac:dyDescent="0.2">
      <c r="B442" s="28"/>
      <c r="C442" s="4"/>
      <c r="G442" s="7"/>
    </row>
    <row r="443" spans="2:8" x14ac:dyDescent="0.2">
      <c r="B443" s="28"/>
      <c r="C443" s="4" t="s">
        <v>153</v>
      </c>
      <c r="D443" s="7">
        <v>0.273938562</v>
      </c>
      <c r="E443" s="7">
        <v>0.59310191099999998</v>
      </c>
      <c r="F443" s="7">
        <v>0.13295952699999999</v>
      </c>
      <c r="G443" s="7">
        <f t="shared" ref="G443" si="27">SUM(D443:F443)</f>
        <v>1</v>
      </c>
      <c r="H443" s="4" t="s">
        <v>152</v>
      </c>
    </row>
    <row r="444" spans="2:8" x14ac:dyDescent="0.2">
      <c r="B444" s="28"/>
      <c r="C444" s="4" t="s">
        <v>153</v>
      </c>
      <c r="D444" s="7">
        <v>0.20889734300000001</v>
      </c>
      <c r="E444" s="7">
        <v>0.66145914800000005</v>
      </c>
      <c r="F444" s="7">
        <v>0.12964350899999999</v>
      </c>
      <c r="G444" s="7">
        <f t="shared" ref="G444:G480" si="28">SUM(D444:F444)</f>
        <v>1</v>
      </c>
      <c r="H444" s="4" t="s">
        <v>152</v>
      </c>
    </row>
    <row r="445" spans="2:8" x14ac:dyDescent="0.2">
      <c r="B445" s="28"/>
      <c r="C445" s="4" t="s">
        <v>153</v>
      </c>
      <c r="D445" s="7">
        <v>0.34607861200000001</v>
      </c>
      <c r="E445" s="7">
        <v>0.54039351099999999</v>
      </c>
      <c r="F445" s="7">
        <v>0.113527877</v>
      </c>
      <c r="G445" s="7">
        <f t="shared" si="28"/>
        <v>1</v>
      </c>
      <c r="H445" s="4" t="s">
        <v>152</v>
      </c>
    </row>
    <row r="446" spans="2:8" x14ac:dyDescent="0.2">
      <c r="B446" s="28"/>
      <c r="C446" s="4" t="s">
        <v>153</v>
      </c>
      <c r="D446" s="7">
        <v>0.292970124</v>
      </c>
      <c r="E446" s="7">
        <v>0.660373188</v>
      </c>
      <c r="F446" s="7">
        <v>4.6656688000000002E-2</v>
      </c>
      <c r="G446" s="7">
        <f t="shared" si="28"/>
        <v>1</v>
      </c>
      <c r="H446" s="4" t="s">
        <v>152</v>
      </c>
    </row>
    <row r="447" spans="2:8" x14ac:dyDescent="0.2">
      <c r="B447" s="28"/>
      <c r="C447" s="4" t="s">
        <v>153</v>
      </c>
      <c r="D447" s="7">
        <v>0.273938562</v>
      </c>
      <c r="E447" s="7">
        <v>0.59310191099999998</v>
      </c>
      <c r="F447" s="7">
        <v>0.13295952699999999</v>
      </c>
      <c r="G447" s="7">
        <f t="shared" si="28"/>
        <v>1</v>
      </c>
      <c r="H447" s="4" t="s">
        <v>152</v>
      </c>
    </row>
    <row r="448" spans="2:8" x14ac:dyDescent="0.2">
      <c r="B448" s="28"/>
      <c r="C448" s="4" t="s">
        <v>153</v>
      </c>
      <c r="D448" s="7">
        <v>8.0888877999999997E-2</v>
      </c>
      <c r="E448" s="7">
        <v>0.777476367</v>
      </c>
      <c r="F448" s="7">
        <v>0.141634755</v>
      </c>
      <c r="G448" s="7">
        <f t="shared" si="28"/>
        <v>1</v>
      </c>
      <c r="H448" s="4" t="s">
        <v>152</v>
      </c>
    </row>
    <row r="449" spans="2:8" x14ac:dyDescent="0.2">
      <c r="B449" s="28"/>
      <c r="C449" s="4" t="s">
        <v>153</v>
      </c>
      <c r="D449" s="7">
        <v>9.8743017000000002E-2</v>
      </c>
      <c r="E449" s="7">
        <v>0.78061299399999995</v>
      </c>
      <c r="F449" s="7">
        <v>0.12064398899999999</v>
      </c>
      <c r="G449" s="7">
        <f t="shared" si="28"/>
        <v>0.99999999999999989</v>
      </c>
      <c r="H449" s="4" t="s">
        <v>152</v>
      </c>
    </row>
    <row r="450" spans="2:8" x14ac:dyDescent="0.2">
      <c r="B450" s="28"/>
      <c r="C450" s="4" t="s">
        <v>153</v>
      </c>
      <c r="D450" s="7">
        <v>0.24901393199999999</v>
      </c>
      <c r="E450" s="7">
        <v>0.64865906900000003</v>
      </c>
      <c r="F450" s="7">
        <v>0.102326999</v>
      </c>
      <c r="G450" s="7">
        <f t="shared" si="28"/>
        <v>1</v>
      </c>
      <c r="H450" s="4" t="s">
        <v>152</v>
      </c>
    </row>
    <row r="451" spans="2:8" x14ac:dyDescent="0.2">
      <c r="B451" s="28"/>
      <c r="C451" s="4" t="s">
        <v>153</v>
      </c>
      <c r="D451" s="7">
        <v>9.2977094999999996E-2</v>
      </c>
      <c r="E451" s="7">
        <v>0.65808313200000002</v>
      </c>
      <c r="F451" s="7">
        <v>0.248939773</v>
      </c>
      <c r="G451" s="7">
        <f t="shared" si="28"/>
        <v>1</v>
      </c>
      <c r="H451" s="4" t="s">
        <v>152</v>
      </c>
    </row>
    <row r="452" spans="2:8" x14ac:dyDescent="0.2">
      <c r="B452" s="28"/>
      <c r="C452" s="4" t="s">
        <v>153</v>
      </c>
      <c r="D452" s="7">
        <v>0.22471449199999999</v>
      </c>
      <c r="E452" s="7">
        <v>0.70181948500000002</v>
      </c>
      <c r="F452" s="7">
        <v>7.3466023000000005E-2</v>
      </c>
      <c r="G452" s="7">
        <f t="shared" si="28"/>
        <v>1</v>
      </c>
      <c r="H452" s="4" t="s">
        <v>152</v>
      </c>
    </row>
    <row r="453" spans="2:8" x14ac:dyDescent="0.2">
      <c r="B453" s="28"/>
      <c r="C453" s="4" t="s">
        <v>153</v>
      </c>
      <c r="D453" s="7">
        <v>0.20613546799999999</v>
      </c>
      <c r="E453" s="7">
        <v>0.68229873200000002</v>
      </c>
      <c r="F453" s="7">
        <v>0.11156580000000001</v>
      </c>
      <c r="G453" s="7">
        <f t="shared" si="28"/>
        <v>1</v>
      </c>
      <c r="H453" s="4" t="s">
        <v>152</v>
      </c>
    </row>
    <row r="454" spans="2:8" x14ac:dyDescent="0.2">
      <c r="B454" s="28"/>
      <c r="C454" s="4" t="s">
        <v>153</v>
      </c>
      <c r="D454" s="7">
        <v>0.328243118</v>
      </c>
      <c r="E454" s="7">
        <v>0.56527428199999996</v>
      </c>
      <c r="F454" s="7">
        <v>0.1064826</v>
      </c>
      <c r="G454" s="7">
        <f t="shared" si="28"/>
        <v>0.99999999999999989</v>
      </c>
      <c r="H454" s="4" t="s">
        <v>152</v>
      </c>
    </row>
    <row r="455" spans="2:8" x14ac:dyDescent="0.2">
      <c r="B455" s="28"/>
      <c r="C455" s="4" t="s">
        <v>153</v>
      </c>
      <c r="D455" s="7">
        <v>0.26085886400000002</v>
      </c>
      <c r="E455" s="7">
        <v>0.64166129500000002</v>
      </c>
      <c r="F455" s="7">
        <v>9.7479840999999998E-2</v>
      </c>
      <c r="G455" s="7">
        <f t="shared" si="28"/>
        <v>1</v>
      </c>
      <c r="H455" s="4" t="s">
        <v>152</v>
      </c>
    </row>
    <row r="456" spans="2:8" x14ac:dyDescent="0.2">
      <c r="B456" s="28"/>
      <c r="C456" s="4" t="s">
        <v>153</v>
      </c>
      <c r="D456" s="7">
        <v>0.23498080800000001</v>
      </c>
      <c r="E456" s="7">
        <v>0.67657084300000003</v>
      </c>
      <c r="F456" s="7">
        <v>8.8448348999999996E-2</v>
      </c>
      <c r="G456" s="7">
        <f t="shared" si="28"/>
        <v>1</v>
      </c>
      <c r="H456" s="4" t="s">
        <v>152</v>
      </c>
    </row>
    <row r="457" spans="2:8" x14ac:dyDescent="0.2">
      <c r="B457" s="28"/>
      <c r="C457" s="4" t="s">
        <v>153</v>
      </c>
      <c r="D457" s="7">
        <v>6.0972720000000001E-2</v>
      </c>
      <c r="E457" s="7">
        <v>0.84669132000000003</v>
      </c>
      <c r="F457" s="7">
        <v>9.2335959999999995E-2</v>
      </c>
      <c r="G457" s="7">
        <f t="shared" si="28"/>
        <v>1</v>
      </c>
      <c r="H457" s="4" t="s">
        <v>152</v>
      </c>
    </row>
    <row r="458" spans="2:8" x14ac:dyDescent="0.2">
      <c r="B458" s="28"/>
      <c r="C458" s="4" t="s">
        <v>153</v>
      </c>
      <c r="D458" s="7">
        <v>0.27968982599999997</v>
      </c>
      <c r="E458" s="7">
        <v>0.65637698899999997</v>
      </c>
      <c r="F458" s="7">
        <v>6.3933185000000003E-2</v>
      </c>
      <c r="G458" s="7">
        <f t="shared" si="28"/>
        <v>1</v>
      </c>
      <c r="H458" s="4" t="s">
        <v>152</v>
      </c>
    </row>
    <row r="459" spans="2:8" x14ac:dyDescent="0.2">
      <c r="B459" s="28"/>
      <c r="C459" s="4" t="s">
        <v>153</v>
      </c>
      <c r="D459" s="7">
        <v>0.22586119700000001</v>
      </c>
      <c r="E459" s="7">
        <v>0.63627140500000001</v>
      </c>
      <c r="F459" s="7">
        <v>0.137867398</v>
      </c>
      <c r="G459" s="7">
        <f t="shared" si="28"/>
        <v>1</v>
      </c>
      <c r="H459" s="4" t="s">
        <v>152</v>
      </c>
    </row>
    <row r="460" spans="2:8" x14ac:dyDescent="0.2">
      <c r="B460" s="28"/>
      <c r="C460" s="4" t="s">
        <v>153</v>
      </c>
      <c r="D460" s="7">
        <v>0.36315913700000002</v>
      </c>
      <c r="E460" s="7">
        <v>0.48984086300000002</v>
      </c>
      <c r="F460" s="7">
        <v>0.14699999999999999</v>
      </c>
      <c r="G460" s="7">
        <f t="shared" si="28"/>
        <v>1</v>
      </c>
      <c r="H460" s="4" t="s">
        <v>152</v>
      </c>
    </row>
    <row r="461" spans="2:8" x14ac:dyDescent="0.2">
      <c r="B461" s="28"/>
      <c r="C461" s="4" t="s">
        <v>153</v>
      </c>
      <c r="D461" s="7">
        <v>0.356934686</v>
      </c>
      <c r="E461" s="7">
        <v>0.51350265100000003</v>
      </c>
      <c r="F461" s="7">
        <v>0.12956266299999999</v>
      </c>
      <c r="G461" s="7">
        <f t="shared" si="28"/>
        <v>1</v>
      </c>
      <c r="H461" s="4" t="s">
        <v>152</v>
      </c>
    </row>
    <row r="462" spans="2:8" x14ac:dyDescent="0.2">
      <c r="B462" s="28"/>
      <c r="C462" s="4" t="s">
        <v>153</v>
      </c>
      <c r="D462" s="7">
        <v>0.37435479700000002</v>
      </c>
      <c r="E462" s="7">
        <v>0.45653210799999999</v>
      </c>
      <c r="F462" s="7">
        <v>0.16911309499999999</v>
      </c>
      <c r="G462" s="7">
        <f t="shared" si="28"/>
        <v>1</v>
      </c>
      <c r="H462" s="4" t="s">
        <v>152</v>
      </c>
    </row>
    <row r="463" spans="2:8" x14ac:dyDescent="0.2">
      <c r="B463" s="28"/>
      <c r="C463" s="4" t="s">
        <v>153</v>
      </c>
      <c r="D463" s="7">
        <v>0.17429625300000001</v>
      </c>
      <c r="E463" s="7">
        <v>0.79626778799999998</v>
      </c>
      <c r="F463" s="7">
        <v>2.9435959000000001E-2</v>
      </c>
      <c r="G463" s="7">
        <f t="shared" si="28"/>
        <v>1</v>
      </c>
      <c r="H463" s="4" t="s">
        <v>152</v>
      </c>
    </row>
    <row r="464" spans="2:8" x14ac:dyDescent="0.2">
      <c r="B464" s="28"/>
      <c r="C464" s="4" t="s">
        <v>153</v>
      </c>
      <c r="D464" s="7">
        <v>0.211302449</v>
      </c>
      <c r="E464" s="7">
        <v>0.59635948699999997</v>
      </c>
      <c r="F464" s="7">
        <v>0.192338064</v>
      </c>
      <c r="G464" s="7">
        <f t="shared" si="28"/>
        <v>0.99999999999999989</v>
      </c>
      <c r="H464" s="4" t="s">
        <v>152</v>
      </c>
    </row>
    <row r="465" spans="2:8" x14ac:dyDescent="0.2">
      <c r="B465" s="28"/>
      <c r="C465" s="4" t="s">
        <v>153</v>
      </c>
      <c r="D465" s="7">
        <v>0.24585390700000001</v>
      </c>
      <c r="E465" s="7">
        <v>0.75414609300000002</v>
      </c>
      <c r="F465" s="7">
        <v>0</v>
      </c>
      <c r="G465" s="7">
        <f t="shared" si="28"/>
        <v>1</v>
      </c>
      <c r="H465" s="4" t="s">
        <v>152</v>
      </c>
    </row>
    <row r="466" spans="2:8" x14ac:dyDescent="0.2">
      <c r="B466" s="28"/>
      <c r="C466" s="4" t="s">
        <v>153</v>
      </c>
      <c r="D466" s="7">
        <v>0.78918832299999997</v>
      </c>
      <c r="E466" s="7">
        <v>0.174335621</v>
      </c>
      <c r="F466" s="7">
        <v>3.6476056E-2</v>
      </c>
      <c r="G466" s="7">
        <f t="shared" si="28"/>
        <v>1</v>
      </c>
      <c r="H466" s="4" t="s">
        <v>152</v>
      </c>
    </row>
    <row r="467" spans="2:8" x14ac:dyDescent="0.2">
      <c r="B467" s="28"/>
      <c r="C467" s="4" t="s">
        <v>153</v>
      </c>
      <c r="D467" s="7">
        <v>0.50076920599999997</v>
      </c>
      <c r="E467" s="7">
        <v>0.402593015</v>
      </c>
      <c r="F467" s="7">
        <v>9.6637778999999993E-2</v>
      </c>
      <c r="G467" s="7">
        <f t="shared" si="28"/>
        <v>1</v>
      </c>
      <c r="H467" s="4" t="s">
        <v>152</v>
      </c>
    </row>
    <row r="468" spans="2:8" x14ac:dyDescent="0.2">
      <c r="B468" s="28"/>
      <c r="C468" s="4" t="s">
        <v>153</v>
      </c>
      <c r="D468" s="7">
        <v>0.35568380999999999</v>
      </c>
      <c r="E468" s="7">
        <v>0.56171687000000003</v>
      </c>
      <c r="F468" s="7">
        <v>8.2599320000000004E-2</v>
      </c>
      <c r="G468" s="7">
        <f t="shared" si="28"/>
        <v>1</v>
      </c>
      <c r="H468" s="4" t="s">
        <v>152</v>
      </c>
    </row>
    <row r="469" spans="2:8" x14ac:dyDescent="0.2">
      <c r="B469" s="28"/>
      <c r="C469" s="4" t="s">
        <v>153</v>
      </c>
      <c r="D469" s="7">
        <v>0.85996167999999995</v>
      </c>
      <c r="E469" s="7">
        <v>1.9915879000000001E-2</v>
      </c>
      <c r="F469" s="7">
        <v>0.120122441</v>
      </c>
      <c r="G469" s="7">
        <f t="shared" si="28"/>
        <v>1</v>
      </c>
      <c r="H469" s="4" t="s">
        <v>152</v>
      </c>
    </row>
    <row r="470" spans="2:8" x14ac:dyDescent="0.2">
      <c r="B470" s="28"/>
      <c r="C470" s="4" t="s">
        <v>153</v>
      </c>
      <c r="D470" s="7">
        <v>0.4924886</v>
      </c>
      <c r="E470" s="7">
        <v>0.47777731200000001</v>
      </c>
      <c r="F470" s="7">
        <v>2.9734087999999999E-2</v>
      </c>
      <c r="G470" s="7">
        <f t="shared" si="28"/>
        <v>1</v>
      </c>
      <c r="H470" s="4" t="s">
        <v>152</v>
      </c>
    </row>
    <row r="471" spans="2:8" x14ac:dyDescent="0.2">
      <c r="B471" s="28"/>
      <c r="C471" s="4" t="s">
        <v>153</v>
      </c>
      <c r="D471" s="7">
        <v>0.21218152500000001</v>
      </c>
      <c r="E471" s="7">
        <v>0.68379066600000005</v>
      </c>
      <c r="F471" s="7">
        <v>0.104027809</v>
      </c>
      <c r="G471" s="7">
        <f t="shared" si="28"/>
        <v>1</v>
      </c>
      <c r="H471" s="4" t="s">
        <v>152</v>
      </c>
    </row>
    <row r="472" spans="2:8" x14ac:dyDescent="0.2">
      <c r="B472" s="28"/>
      <c r="C472" s="4" t="s">
        <v>153</v>
      </c>
      <c r="D472" s="7">
        <v>0.41593845800000001</v>
      </c>
      <c r="E472" s="7">
        <v>0.51288225300000001</v>
      </c>
      <c r="F472" s="7">
        <v>7.1179289000000007E-2</v>
      </c>
      <c r="G472" s="7">
        <f t="shared" si="28"/>
        <v>1</v>
      </c>
      <c r="H472" s="4" t="s">
        <v>152</v>
      </c>
    </row>
    <row r="473" spans="2:8" x14ac:dyDescent="0.2">
      <c r="B473" s="28"/>
      <c r="C473" s="4" t="s">
        <v>153</v>
      </c>
      <c r="D473" s="7">
        <v>0.61185003000000004</v>
      </c>
      <c r="E473" s="7">
        <v>0.38814997000000001</v>
      </c>
      <c r="F473" s="7">
        <v>0</v>
      </c>
      <c r="G473" s="7">
        <f t="shared" si="28"/>
        <v>1</v>
      </c>
      <c r="H473" s="4" t="s">
        <v>152</v>
      </c>
    </row>
    <row r="474" spans="2:8" x14ac:dyDescent="0.2">
      <c r="B474" s="28"/>
      <c r="C474" s="4" t="s">
        <v>153</v>
      </c>
      <c r="D474" s="7">
        <v>0.20278761100000001</v>
      </c>
      <c r="E474" s="7">
        <v>0.72849862700000001</v>
      </c>
      <c r="F474" s="7">
        <v>6.8713761999999998E-2</v>
      </c>
      <c r="G474" s="7">
        <f t="shared" si="28"/>
        <v>1</v>
      </c>
      <c r="H474" s="4" t="s">
        <v>152</v>
      </c>
    </row>
    <row r="475" spans="2:8" x14ac:dyDescent="0.2">
      <c r="B475" s="28"/>
      <c r="C475" s="4" t="s">
        <v>153</v>
      </c>
      <c r="D475" s="7">
        <v>0.20823907999999999</v>
      </c>
      <c r="E475" s="7">
        <v>0.72545913500000003</v>
      </c>
      <c r="F475" s="7">
        <v>6.6301785000000002E-2</v>
      </c>
      <c r="G475" s="7">
        <f t="shared" si="28"/>
        <v>1</v>
      </c>
      <c r="H475" s="4" t="s">
        <v>152</v>
      </c>
    </row>
    <row r="476" spans="2:8" x14ac:dyDescent="0.2">
      <c r="B476" s="28"/>
      <c r="C476" s="4" t="s">
        <v>153</v>
      </c>
      <c r="D476" s="7">
        <v>0.86552465700000003</v>
      </c>
      <c r="E476" s="7">
        <v>5.9400794999999999E-2</v>
      </c>
      <c r="F476" s="7">
        <v>7.5074548000000005E-2</v>
      </c>
      <c r="G476" s="7">
        <f t="shared" si="28"/>
        <v>1</v>
      </c>
      <c r="H476" s="4" t="s">
        <v>152</v>
      </c>
    </row>
    <row r="477" spans="2:8" x14ac:dyDescent="0.2">
      <c r="B477" s="28"/>
      <c r="C477" s="4" t="s">
        <v>153</v>
      </c>
      <c r="D477" s="7">
        <v>0.40632285000000001</v>
      </c>
      <c r="E477" s="7">
        <v>0.49362399899999998</v>
      </c>
      <c r="F477" s="7">
        <v>0.10005315100000001</v>
      </c>
      <c r="G477" s="7">
        <f t="shared" si="28"/>
        <v>1</v>
      </c>
      <c r="H477" s="4" t="s">
        <v>152</v>
      </c>
    </row>
    <row r="478" spans="2:8" x14ac:dyDescent="0.2">
      <c r="B478" s="28"/>
      <c r="C478" s="4" t="s">
        <v>153</v>
      </c>
      <c r="D478" s="7">
        <v>0.831824228</v>
      </c>
      <c r="E478" s="7">
        <v>0.108211075</v>
      </c>
      <c r="F478" s="7">
        <v>5.9964696999999997E-2</v>
      </c>
      <c r="G478" s="7">
        <f t="shared" si="28"/>
        <v>1</v>
      </c>
      <c r="H478" s="4" t="s">
        <v>152</v>
      </c>
    </row>
    <row r="479" spans="2:8" x14ac:dyDescent="0.2">
      <c r="B479" s="28"/>
      <c r="C479" s="4" t="s">
        <v>153</v>
      </c>
      <c r="D479" s="7">
        <v>0.42024911399999998</v>
      </c>
      <c r="E479" s="7">
        <v>0.41582639900000001</v>
      </c>
      <c r="F479" s="7">
        <v>0.16392448700000001</v>
      </c>
      <c r="G479" s="7">
        <f t="shared" si="28"/>
        <v>1</v>
      </c>
      <c r="H479" s="4" t="s">
        <v>152</v>
      </c>
    </row>
    <row r="480" spans="2:8" x14ac:dyDescent="0.2">
      <c r="B480" s="28"/>
      <c r="C480" s="4" t="s">
        <v>153</v>
      </c>
      <c r="D480" s="7">
        <v>0.52739797200000005</v>
      </c>
      <c r="E480" s="7">
        <v>0.34691006499999999</v>
      </c>
      <c r="F480" s="7">
        <v>0.12569196299999999</v>
      </c>
      <c r="G480" s="7">
        <f t="shared" si="28"/>
        <v>1</v>
      </c>
      <c r="H480" s="4" t="s">
        <v>152</v>
      </c>
    </row>
    <row r="481" spans="2:23" x14ac:dyDescent="0.2">
      <c r="B481" s="28"/>
      <c r="C481" s="4"/>
      <c r="G481" s="7"/>
    </row>
    <row r="482" spans="2:23" x14ac:dyDescent="0.2">
      <c r="B482" s="28"/>
      <c r="C482" s="4" t="s">
        <v>149</v>
      </c>
      <c r="D482" s="7">
        <f>AVERAGE(D443:D480)</f>
        <v>0.34645292081578943</v>
      </c>
      <c r="E482" s="7">
        <f t="shared" ref="E482:F482" si="29">AVERAGE(E443:E480)</f>
        <v>0.55331490139473682</v>
      </c>
      <c r="F482" s="7">
        <f t="shared" si="29"/>
        <v>0.10023217778947367</v>
      </c>
      <c r="G482" s="7">
        <f>SUM(D482:F482)</f>
        <v>1</v>
      </c>
    </row>
    <row r="483" spans="2:23" x14ac:dyDescent="0.2">
      <c r="B483" s="28"/>
      <c r="C483" s="4" t="s">
        <v>35</v>
      </c>
      <c r="D483" s="7">
        <f>STDEV(D443:D480)</f>
        <v>0.21033880333521879</v>
      </c>
      <c r="E483" s="7">
        <f t="shared" ref="E483:F483" si="30">STDEV(E443:E480)</f>
        <v>0.20135341757167752</v>
      </c>
      <c r="F483" s="7">
        <f t="shared" si="30"/>
        <v>5.0731841528898411E-2</v>
      </c>
      <c r="G483" s="7"/>
    </row>
    <row r="484" spans="2:23" x14ac:dyDescent="0.2">
      <c r="B484" s="19"/>
      <c r="C484" s="4"/>
      <c r="D484"/>
      <c r="E484"/>
      <c r="F484"/>
      <c r="G484" s="7"/>
    </row>
    <row r="485" spans="2:23" x14ac:dyDescent="0.2">
      <c r="B485" s="19" t="s">
        <v>95</v>
      </c>
      <c r="C485" s="4" t="s">
        <v>107</v>
      </c>
      <c r="D485" s="7">
        <v>0.01</v>
      </c>
      <c r="E485" s="7">
        <v>0.28999999999999998</v>
      </c>
      <c r="F485" s="7">
        <v>0.7</v>
      </c>
      <c r="G485" s="7">
        <f>SUM(D485:F485)</f>
        <v>1</v>
      </c>
      <c r="H485" s="4" t="s">
        <v>106</v>
      </c>
      <c r="L485"/>
    </row>
    <row r="486" spans="2:23" x14ac:dyDescent="0.2">
      <c r="G486" s="7"/>
      <c r="L486"/>
      <c r="O486" s="16"/>
      <c r="U486" s="15"/>
      <c r="W486" s="16"/>
    </row>
    <row r="487" spans="2:23" x14ac:dyDescent="0.2">
      <c r="B487" s="26" t="s">
        <v>94</v>
      </c>
      <c r="C487" s="4" t="s">
        <v>105</v>
      </c>
      <c r="D487" s="7">
        <v>7.2999999999999995E-2</v>
      </c>
      <c r="E487" s="7">
        <v>2E-3</v>
      </c>
      <c r="F487" s="7">
        <v>0.92500000000000004</v>
      </c>
      <c r="G487" s="7">
        <f>SUM(D487:F487)</f>
        <v>1</v>
      </c>
      <c r="H487" s="4" t="s">
        <v>93</v>
      </c>
      <c r="O487" s="16"/>
      <c r="U487" s="15"/>
      <c r="W487" s="16"/>
    </row>
    <row r="488" spans="2:23" x14ac:dyDescent="0.2">
      <c r="B488" s="26"/>
      <c r="C488" s="4" t="s">
        <v>105</v>
      </c>
      <c r="D488" s="7">
        <v>8.5999999999999993E-2</v>
      </c>
      <c r="E488" s="7">
        <v>2E-3</v>
      </c>
      <c r="F488" s="7">
        <v>0.91200000000000003</v>
      </c>
      <c r="G488" s="7">
        <f>SUM(D488:F488)</f>
        <v>1</v>
      </c>
      <c r="H488" s="4" t="s">
        <v>93</v>
      </c>
      <c r="M488" s="15"/>
      <c r="O488" s="16"/>
    </row>
    <row r="489" spans="2:23" x14ac:dyDescent="0.2">
      <c r="B489" s="26"/>
      <c r="C489" s="4" t="s">
        <v>105</v>
      </c>
      <c r="D489" s="7">
        <v>4.5999999999999999E-2</v>
      </c>
      <c r="E489" s="7">
        <v>5.0000000000000001E-3</v>
      </c>
      <c r="F489" s="7">
        <v>0.94899999999999995</v>
      </c>
      <c r="G489" s="7">
        <f>SUM(D489:F489)</f>
        <v>1</v>
      </c>
      <c r="H489" s="4" t="s">
        <v>93</v>
      </c>
      <c r="O489" s="16"/>
    </row>
    <row r="490" spans="2:23" x14ac:dyDescent="0.2">
      <c r="B490" s="26"/>
      <c r="G490" s="7"/>
      <c r="O490" s="16"/>
    </row>
    <row r="491" spans="2:23" x14ac:dyDescent="0.2">
      <c r="B491" s="26"/>
      <c r="C491" s="4" t="s">
        <v>104</v>
      </c>
      <c r="D491" s="7">
        <f>AVERAGE(D487:D489)</f>
        <v>6.8333333333333315E-2</v>
      </c>
      <c r="E491" s="7">
        <f>AVERAGE(E487:E489)</f>
        <v>3.0000000000000005E-3</v>
      </c>
      <c r="F491" s="7">
        <f>AVERAGE(F487:F489)</f>
        <v>0.92866666666666664</v>
      </c>
      <c r="G491" s="7">
        <f>SUM(D491:F491)</f>
        <v>1</v>
      </c>
    </row>
    <row r="492" spans="2:23" x14ac:dyDescent="0.2">
      <c r="B492" s="26"/>
      <c r="C492" s="4" t="s">
        <v>35</v>
      </c>
      <c r="D492" s="7">
        <f>STDEV(D487:D489)</f>
        <v>2.0404247923737216E-2</v>
      </c>
      <c r="E492" s="7">
        <f>STDEV(E487:E489)</f>
        <v>1.7320508075688774E-3</v>
      </c>
      <c r="F492" s="7">
        <f>STDEV(F487:F489)</f>
        <v>1.8770544300401405E-2</v>
      </c>
      <c r="G492" s="7"/>
    </row>
    <row r="493" spans="2:23" x14ac:dyDescent="0.2">
      <c r="G493" s="7"/>
    </row>
    <row r="494" spans="2:23" x14ac:dyDescent="0.2">
      <c r="B494" s="26" t="s">
        <v>90</v>
      </c>
      <c r="C494" s="4" t="s">
        <v>97</v>
      </c>
      <c r="D494" s="7">
        <v>0.17699999999999999</v>
      </c>
      <c r="E494" s="7">
        <v>0.19600000000000001</v>
      </c>
      <c r="F494" s="7">
        <v>0.627</v>
      </c>
      <c r="G494" s="7">
        <f t="shared" ref="G494:G508" si="31">SUM(D494:F494)</f>
        <v>1</v>
      </c>
      <c r="H494" s="4" t="s">
        <v>89</v>
      </c>
    </row>
    <row r="495" spans="2:23" x14ac:dyDescent="0.2">
      <c r="B495" s="26"/>
      <c r="C495" s="4" t="s">
        <v>97</v>
      </c>
      <c r="D495" s="7">
        <v>0.221</v>
      </c>
      <c r="E495" s="7">
        <v>0.19700000000000001</v>
      </c>
      <c r="F495" s="7">
        <v>0.58200000000000007</v>
      </c>
      <c r="G495" s="7">
        <f t="shared" si="31"/>
        <v>1</v>
      </c>
      <c r="H495" s="4" t="s">
        <v>89</v>
      </c>
    </row>
    <row r="496" spans="2:23" x14ac:dyDescent="0.2">
      <c r="B496" s="26"/>
      <c r="C496" s="4" t="s">
        <v>97</v>
      </c>
      <c r="D496" s="7">
        <v>0.19500000000000001</v>
      </c>
      <c r="E496" s="7">
        <v>0.11799999999999999</v>
      </c>
      <c r="F496" s="7">
        <v>0.68699999999999994</v>
      </c>
      <c r="G496" s="7">
        <f t="shared" si="31"/>
        <v>1</v>
      </c>
      <c r="H496" s="4" t="s">
        <v>89</v>
      </c>
    </row>
    <row r="497" spans="2:23" x14ac:dyDescent="0.2">
      <c r="B497" s="26"/>
      <c r="C497" s="4" t="s">
        <v>97</v>
      </c>
      <c r="D497" s="7">
        <v>0.218</v>
      </c>
      <c r="E497" s="7">
        <v>9.1999999999999998E-2</v>
      </c>
      <c r="F497" s="7">
        <v>0.69000000000000006</v>
      </c>
      <c r="G497" s="7">
        <f t="shared" si="31"/>
        <v>1</v>
      </c>
      <c r="H497" s="4" t="s">
        <v>89</v>
      </c>
    </row>
    <row r="498" spans="2:23" x14ac:dyDescent="0.2">
      <c r="B498" s="26"/>
      <c r="C498" s="4" t="s">
        <v>97</v>
      </c>
      <c r="D498" s="7">
        <v>0.32600000000000001</v>
      </c>
      <c r="E498" s="7">
        <v>3.0000000000000001E-3</v>
      </c>
      <c r="F498" s="7">
        <v>0.67099999999999993</v>
      </c>
      <c r="G498" s="7">
        <f t="shared" si="31"/>
        <v>1</v>
      </c>
      <c r="H498" s="4" t="s">
        <v>89</v>
      </c>
    </row>
    <row r="499" spans="2:23" x14ac:dyDescent="0.2">
      <c r="B499" s="26"/>
      <c r="C499" s="4" t="s">
        <v>97</v>
      </c>
      <c r="D499" s="7">
        <v>0.31900000000000001</v>
      </c>
      <c r="E499" s="7">
        <v>2.4E-2</v>
      </c>
      <c r="F499" s="7">
        <v>0.65700000000000003</v>
      </c>
      <c r="G499" s="7">
        <f t="shared" si="31"/>
        <v>1</v>
      </c>
      <c r="H499" s="4" t="s">
        <v>89</v>
      </c>
    </row>
    <row r="500" spans="2:23" x14ac:dyDescent="0.2">
      <c r="B500" s="26"/>
      <c r="C500" s="4" t="s">
        <v>97</v>
      </c>
      <c r="D500" s="7">
        <v>0.26700000000000002</v>
      </c>
      <c r="E500" s="7">
        <v>2.3E-2</v>
      </c>
      <c r="F500" s="7">
        <v>0.71</v>
      </c>
      <c r="G500" s="7">
        <f t="shared" si="31"/>
        <v>1</v>
      </c>
      <c r="H500" s="4" t="s">
        <v>89</v>
      </c>
    </row>
    <row r="501" spans="2:23" x14ac:dyDescent="0.2">
      <c r="B501" s="26"/>
      <c r="C501" s="4" t="s">
        <v>97</v>
      </c>
      <c r="D501" s="7">
        <v>0.25900000000000001</v>
      </c>
      <c r="E501" s="7">
        <v>4.9000000000000002E-2</v>
      </c>
      <c r="F501" s="7">
        <v>0.69199999999999995</v>
      </c>
      <c r="G501" s="7">
        <f t="shared" si="31"/>
        <v>1</v>
      </c>
      <c r="H501" s="4" t="s">
        <v>89</v>
      </c>
    </row>
    <row r="502" spans="2:23" x14ac:dyDescent="0.2">
      <c r="B502" s="26"/>
      <c r="C502" s="4" t="s">
        <v>97</v>
      </c>
      <c r="D502" s="7">
        <v>0.23899999999999999</v>
      </c>
      <c r="E502" s="7">
        <v>3.2000000000000001E-2</v>
      </c>
      <c r="F502" s="7">
        <v>0.72899999999999998</v>
      </c>
      <c r="G502" s="7">
        <f t="shared" si="31"/>
        <v>1</v>
      </c>
      <c r="H502" s="4" t="s">
        <v>89</v>
      </c>
      <c r="O502" s="16"/>
      <c r="S502" s="16"/>
      <c r="T502" s="15"/>
      <c r="W502" s="16"/>
    </row>
    <row r="503" spans="2:23" x14ac:dyDescent="0.2">
      <c r="B503" s="26"/>
      <c r="C503" s="4" t="s">
        <v>97</v>
      </c>
      <c r="D503" s="7">
        <v>0.22</v>
      </c>
      <c r="E503" s="7">
        <v>2.5999999999999999E-2</v>
      </c>
      <c r="F503" s="7">
        <v>0.754</v>
      </c>
      <c r="G503" s="7">
        <f t="shared" si="31"/>
        <v>1</v>
      </c>
      <c r="H503" s="4" t="s">
        <v>89</v>
      </c>
      <c r="O503" s="16"/>
      <c r="S503" s="16"/>
      <c r="W503" s="16"/>
    </row>
    <row r="504" spans="2:23" x14ac:dyDescent="0.2">
      <c r="B504" s="26"/>
      <c r="C504" s="4" t="s">
        <v>97</v>
      </c>
      <c r="D504" s="7">
        <v>0.22</v>
      </c>
      <c r="E504" s="7">
        <v>3.0000000000000001E-3</v>
      </c>
      <c r="F504" s="7">
        <v>0.77700000000000002</v>
      </c>
      <c r="G504" s="7">
        <f t="shared" si="31"/>
        <v>1</v>
      </c>
      <c r="H504" s="4" t="s">
        <v>89</v>
      </c>
      <c r="O504" s="16"/>
      <c r="S504" s="16"/>
      <c r="W504" s="16"/>
    </row>
    <row r="505" spans="2:23" x14ac:dyDescent="0.2">
      <c r="B505" s="26"/>
      <c r="C505" s="4" t="s">
        <v>97</v>
      </c>
      <c r="D505" s="7">
        <v>0.17599999999999999</v>
      </c>
      <c r="E505" s="7">
        <v>3.3000000000000002E-2</v>
      </c>
      <c r="F505" s="7">
        <v>0.79100000000000004</v>
      </c>
      <c r="G505" s="7">
        <f t="shared" si="31"/>
        <v>1</v>
      </c>
      <c r="H505" s="4" t="s">
        <v>89</v>
      </c>
      <c r="O505" s="16"/>
      <c r="W505" s="16"/>
    </row>
    <row r="506" spans="2:23" x14ac:dyDescent="0.2">
      <c r="B506" s="26"/>
      <c r="C506" s="4" t="s">
        <v>97</v>
      </c>
      <c r="D506" s="7">
        <v>0.17</v>
      </c>
      <c r="E506" s="7">
        <v>6.5000000000000002E-2</v>
      </c>
      <c r="F506" s="7">
        <v>0.7649999999999999</v>
      </c>
      <c r="G506" s="7">
        <f t="shared" si="31"/>
        <v>0.99999999999999989</v>
      </c>
      <c r="H506" s="4" t="s">
        <v>89</v>
      </c>
      <c r="O506" s="16"/>
      <c r="W506" s="16"/>
    </row>
    <row r="507" spans="2:23" x14ac:dyDescent="0.2">
      <c r="B507" s="26"/>
      <c r="C507" s="4" t="s">
        <v>97</v>
      </c>
      <c r="D507" s="7">
        <v>0.19500000000000001</v>
      </c>
      <c r="E507" s="7">
        <v>6.0999999999999999E-2</v>
      </c>
      <c r="F507" s="7">
        <v>0.74399999999999999</v>
      </c>
      <c r="G507" s="7">
        <f t="shared" si="31"/>
        <v>1</v>
      </c>
      <c r="H507" s="4" t="s">
        <v>89</v>
      </c>
      <c r="O507" s="16"/>
      <c r="W507" s="16"/>
    </row>
    <row r="508" spans="2:23" x14ac:dyDescent="0.2">
      <c r="B508" s="26"/>
      <c r="C508" s="4" t="s">
        <v>97</v>
      </c>
      <c r="D508" s="7">
        <v>0.157</v>
      </c>
      <c r="E508" s="7">
        <v>5.5E-2</v>
      </c>
      <c r="F508" s="7">
        <v>0.78799999999999992</v>
      </c>
      <c r="G508" s="7">
        <f t="shared" si="31"/>
        <v>0.99999999999999989</v>
      </c>
      <c r="H508" s="4" t="s">
        <v>89</v>
      </c>
      <c r="M508" s="15"/>
      <c r="O508" s="16"/>
      <c r="W508" s="16"/>
    </row>
    <row r="509" spans="2:23" x14ac:dyDescent="0.2">
      <c r="B509" s="26"/>
      <c r="G509" s="7"/>
      <c r="O509" s="16"/>
      <c r="W509" s="16"/>
    </row>
    <row r="510" spans="2:23" x14ac:dyDescent="0.2">
      <c r="B510" s="26"/>
      <c r="C510" s="4" t="s">
        <v>100</v>
      </c>
      <c r="D510" s="7">
        <f>AVERAGE(D494:D508)</f>
        <v>0.22393333333333335</v>
      </c>
      <c r="E510" s="7">
        <f t="shared" ref="E510:F510" si="32">AVERAGE(E494:E508)</f>
        <v>6.5133333333333349E-2</v>
      </c>
      <c r="F510" s="7">
        <f t="shared" si="32"/>
        <v>0.71093333333333331</v>
      </c>
      <c r="G510" s="7">
        <f>SUM(D510:F510)</f>
        <v>1</v>
      </c>
      <c r="O510" s="16"/>
      <c r="W510" s="16"/>
    </row>
    <row r="511" spans="2:23" x14ac:dyDescent="0.2">
      <c r="B511" s="26"/>
      <c r="C511" s="4" t="s">
        <v>35</v>
      </c>
      <c r="D511" s="7">
        <f>STDEV(D494:D508)</f>
        <v>5.0993650398381808E-2</v>
      </c>
      <c r="E511" s="7">
        <f t="shared" ref="E511:F511" si="33">STDEV(E494:E508)</f>
        <v>6.167989562093569E-2</v>
      </c>
      <c r="F511" s="7">
        <f t="shared" si="33"/>
        <v>6.1210954512905209E-2</v>
      </c>
      <c r="G511" s="7"/>
      <c r="O511" s="16"/>
      <c r="U511" s="15"/>
      <c r="W511" s="16"/>
    </row>
    <row r="512" spans="2:23" x14ac:dyDescent="0.2">
      <c r="G512" s="7"/>
    </row>
    <row r="513" spans="2:13" x14ac:dyDescent="0.2">
      <c r="B513" s="26" t="s">
        <v>87</v>
      </c>
      <c r="C513" s="4" t="s">
        <v>96</v>
      </c>
      <c r="D513" s="7">
        <v>0.167749429068003</v>
      </c>
      <c r="E513" s="7">
        <v>0.49710915747342804</v>
      </c>
      <c r="F513" s="7">
        <v>0.3351414134585689</v>
      </c>
      <c r="G513" s="7">
        <f>SUM(D513:F513)</f>
        <v>1</v>
      </c>
      <c r="H513" s="4" t="s">
        <v>34</v>
      </c>
    </row>
    <row r="514" spans="2:13" x14ac:dyDescent="0.2">
      <c r="B514" s="26"/>
      <c r="C514" s="4" t="s">
        <v>96</v>
      </c>
      <c r="D514" s="7">
        <v>0.13510199271457859</v>
      </c>
      <c r="E514" s="7">
        <v>0.73038614981024952</v>
      </c>
      <c r="F514" s="7">
        <v>0.13451185747517191</v>
      </c>
      <c r="G514" s="7">
        <f>SUM(D514:F514)</f>
        <v>1</v>
      </c>
      <c r="H514" s="4" t="s">
        <v>34</v>
      </c>
    </row>
    <row r="515" spans="2:13" x14ac:dyDescent="0.2">
      <c r="B515" s="26"/>
      <c r="C515" s="4" t="s">
        <v>96</v>
      </c>
      <c r="D515" s="7">
        <v>0.14678075043450289</v>
      </c>
      <c r="E515" s="7">
        <v>0.72788885203334397</v>
      </c>
      <c r="F515" s="7">
        <v>0.12533039753215314</v>
      </c>
      <c r="G515" s="7">
        <f>SUM(D515:F515)</f>
        <v>1</v>
      </c>
      <c r="H515" s="4" t="s">
        <v>34</v>
      </c>
    </row>
    <row r="516" spans="2:13" x14ac:dyDescent="0.2">
      <c r="B516" s="26"/>
      <c r="G516" s="7"/>
    </row>
    <row r="517" spans="2:13" x14ac:dyDescent="0.2">
      <c r="B517" s="26"/>
      <c r="C517" s="4" t="s">
        <v>99</v>
      </c>
      <c r="D517" s="7">
        <f>AVERAGE(D513:D515)</f>
        <v>0.14987739073902817</v>
      </c>
      <c r="E517" s="7">
        <f>AVERAGE(E513:E515)</f>
        <v>0.65179471977234049</v>
      </c>
      <c r="F517" s="7">
        <f>AVERAGE(F513:F515)</f>
        <v>0.19832788948863134</v>
      </c>
      <c r="G517" s="7">
        <f>SUM(D517:F517)</f>
        <v>1</v>
      </c>
    </row>
    <row r="518" spans="2:13" x14ac:dyDescent="0.2">
      <c r="B518" s="26"/>
      <c r="C518" s="4" t="s">
        <v>35</v>
      </c>
      <c r="D518" s="7">
        <f>STDEV(D513:D515)</f>
        <v>1.6542540947340346E-2</v>
      </c>
      <c r="E518" s="7">
        <f>STDEV(E513:E515)</f>
        <v>0.1339674457166542</v>
      </c>
      <c r="F518" s="7">
        <f>STDEV(F513:F515)</f>
        <v>0.11857288921788076</v>
      </c>
      <c r="G518" s="7"/>
    </row>
    <row r="519" spans="2:13" x14ac:dyDescent="0.2">
      <c r="B519" s="19"/>
      <c r="C519" s="4"/>
      <c r="G519" s="7"/>
    </row>
    <row r="520" spans="2:13" x14ac:dyDescent="0.2">
      <c r="B520" s="26" t="s">
        <v>91</v>
      </c>
      <c r="C520" s="4" t="s">
        <v>98</v>
      </c>
      <c r="D520" s="7">
        <v>5.8999999999999999E-3</v>
      </c>
      <c r="E520" s="7">
        <v>0.84799999999999998</v>
      </c>
      <c r="F520" s="7">
        <v>0.14610000000000001</v>
      </c>
      <c r="G520" s="7">
        <f t="shared" ref="G520:G528" si="34">SUM(D520:F520)</f>
        <v>1</v>
      </c>
      <c r="H520" s="4" t="s">
        <v>88</v>
      </c>
      <c r="K520" s="7"/>
      <c r="L520" s="7"/>
      <c r="M520" s="7"/>
    </row>
    <row r="521" spans="2:13" x14ac:dyDescent="0.2">
      <c r="B521" s="26"/>
      <c r="C521" s="4" t="s">
        <v>98</v>
      </c>
      <c r="D521" s="7">
        <v>0.123</v>
      </c>
      <c r="E521" s="7">
        <v>0.63900000000000001</v>
      </c>
      <c r="F521" s="7">
        <v>0.23799999999999999</v>
      </c>
      <c r="G521" s="7">
        <f t="shared" si="34"/>
        <v>1</v>
      </c>
      <c r="H521" s="4" t="s">
        <v>88</v>
      </c>
      <c r="K521" s="7"/>
      <c r="L521" s="7"/>
      <c r="M521" s="7"/>
    </row>
    <row r="522" spans="2:13" x14ac:dyDescent="0.2">
      <c r="B522" s="26"/>
      <c r="C522" s="4" t="s">
        <v>98</v>
      </c>
      <c r="D522" s="7">
        <v>0.1</v>
      </c>
      <c r="E522" s="7">
        <v>0.86599999999999999</v>
      </c>
      <c r="F522" s="7">
        <v>3.400000000000003E-2</v>
      </c>
      <c r="G522" s="7">
        <f t="shared" si="34"/>
        <v>1</v>
      </c>
      <c r="H522" s="4" t="s">
        <v>88</v>
      </c>
    </row>
    <row r="523" spans="2:13" x14ac:dyDescent="0.2">
      <c r="B523" s="26"/>
      <c r="C523" s="4" t="s">
        <v>98</v>
      </c>
      <c r="D523" s="7">
        <v>5.8394160583941604E-2</v>
      </c>
      <c r="E523" s="7">
        <v>0.79179029514827926</v>
      </c>
      <c r="F523" s="7">
        <v>0.1498155442677791</v>
      </c>
      <c r="G523" s="7">
        <f t="shared" si="34"/>
        <v>1</v>
      </c>
      <c r="H523" s="4" t="s">
        <v>92</v>
      </c>
    </row>
    <row r="524" spans="2:13" x14ac:dyDescent="0.2">
      <c r="B524" s="26"/>
      <c r="C524" s="4" t="s">
        <v>98</v>
      </c>
      <c r="D524" s="7">
        <v>1.8579960185799604E-2</v>
      </c>
      <c r="E524" s="7">
        <v>0.7712243134561162</v>
      </c>
      <c r="F524" s="7">
        <v>0.21019572635808415</v>
      </c>
      <c r="G524" s="7">
        <f t="shared" si="34"/>
        <v>0.99999999999999989</v>
      </c>
      <c r="H524" s="4" t="s">
        <v>92</v>
      </c>
    </row>
    <row r="525" spans="2:13" x14ac:dyDescent="0.2">
      <c r="B525" s="26"/>
      <c r="C525" s="4" t="s">
        <v>98</v>
      </c>
      <c r="D525" s="7">
        <v>2.6542800265428004E-2</v>
      </c>
      <c r="E525" s="7">
        <v>0.82410826637882129</v>
      </c>
      <c r="F525" s="7">
        <v>0.14934893335575072</v>
      </c>
      <c r="G525" s="7">
        <f t="shared" si="34"/>
        <v>1</v>
      </c>
      <c r="H525" s="4" t="s">
        <v>92</v>
      </c>
    </row>
    <row r="526" spans="2:13" x14ac:dyDescent="0.2">
      <c r="B526" s="26"/>
      <c r="C526" s="4" t="s">
        <v>98</v>
      </c>
      <c r="D526" s="7">
        <v>4.2468480424684804E-2</v>
      </c>
      <c r="E526" s="7">
        <v>0.79619729122517136</v>
      </c>
      <c r="F526" s="7">
        <v>0.16133422835014388</v>
      </c>
      <c r="G526" s="7">
        <f t="shared" si="34"/>
        <v>1</v>
      </c>
      <c r="H526" s="4" t="s">
        <v>92</v>
      </c>
    </row>
    <row r="527" spans="2:13" x14ac:dyDescent="0.2">
      <c r="B527" s="26"/>
      <c r="C527" s="4" t="s">
        <v>98</v>
      </c>
      <c r="D527" s="7">
        <v>2.6542800265428004E-2</v>
      </c>
      <c r="E527" s="7">
        <v>0.76387931999462944</v>
      </c>
      <c r="F527" s="7">
        <v>0.20957787973994257</v>
      </c>
      <c r="G527" s="7">
        <f t="shared" si="34"/>
        <v>1</v>
      </c>
      <c r="H527" s="4" t="s">
        <v>92</v>
      </c>
    </row>
    <row r="528" spans="2:13" x14ac:dyDescent="0.2">
      <c r="B528" s="26"/>
      <c r="C528" s="4" t="s">
        <v>98</v>
      </c>
      <c r="D528" s="7">
        <v>5.0431320504313204E-2</v>
      </c>
      <c r="E528" s="7">
        <v>0.73596834484097939</v>
      </c>
      <c r="F528" s="7">
        <v>0.2136003346547074</v>
      </c>
      <c r="G528" s="7">
        <f t="shared" si="34"/>
        <v>1</v>
      </c>
      <c r="H528" s="4" t="s">
        <v>92</v>
      </c>
    </row>
    <row r="529" spans="2:8" x14ac:dyDescent="0.2">
      <c r="B529" s="26"/>
      <c r="G529" s="7"/>
    </row>
    <row r="530" spans="2:8" x14ac:dyDescent="0.2">
      <c r="B530" s="26"/>
      <c r="C530" s="4" t="s">
        <v>102</v>
      </c>
      <c r="D530" s="7">
        <f>AVERAGE(D520:D528)</f>
        <v>5.020661358106613E-2</v>
      </c>
      <c r="E530" s="7">
        <f>AVERAGE(E520:E528)</f>
        <v>0.78179642567155527</v>
      </c>
      <c r="F530" s="7">
        <f>AVERAGE(F520:F528)</f>
        <v>0.16799696074737869</v>
      </c>
      <c r="G530" s="7">
        <f>SUM(D530:F530)</f>
        <v>1</v>
      </c>
    </row>
    <row r="531" spans="2:8" x14ac:dyDescent="0.2">
      <c r="B531" s="26"/>
      <c r="C531" s="4" t="s">
        <v>35</v>
      </c>
      <c r="D531" s="7">
        <f>STDEV(D520:D528)</f>
        <v>3.8711265954748268E-2</v>
      </c>
      <c r="E531" s="7">
        <f>STDEV(E520:E528)</f>
        <v>6.7541222424823424E-2</v>
      </c>
      <c r="F531" s="7">
        <f>STDEV(F520:F528)</f>
        <v>6.0876071934069964E-2</v>
      </c>
      <c r="G531" s="7"/>
    </row>
    <row r="532" spans="2:8" x14ac:dyDescent="0.2">
      <c r="B532" s="26"/>
      <c r="G532" s="7"/>
    </row>
    <row r="533" spans="2:8" x14ac:dyDescent="0.2">
      <c r="B533" s="26"/>
      <c r="C533" s="4" t="s">
        <v>101</v>
      </c>
      <c r="D533" s="7">
        <v>0.2</v>
      </c>
      <c r="E533" s="7">
        <v>8.0000000000000002E-3</v>
      </c>
      <c r="F533" s="7">
        <v>0.79200000000000004</v>
      </c>
      <c r="G533" s="7">
        <f>SUM(D533:F533)</f>
        <v>1</v>
      </c>
      <c r="H533" s="4" t="s">
        <v>93</v>
      </c>
    </row>
    <row r="534" spans="2:8" x14ac:dyDescent="0.2">
      <c r="B534" s="26"/>
      <c r="C534" s="4" t="s">
        <v>101</v>
      </c>
      <c r="D534" s="7">
        <v>0.20200000000000001</v>
      </c>
      <c r="E534" s="7">
        <v>4.0000000000000001E-3</v>
      </c>
      <c r="F534" s="7">
        <v>0.79400000000000004</v>
      </c>
      <c r="G534" s="7">
        <f>SUM(D534:F534)</f>
        <v>1</v>
      </c>
      <c r="H534" s="4" t="s">
        <v>93</v>
      </c>
    </row>
    <row r="535" spans="2:8" x14ac:dyDescent="0.2">
      <c r="B535" s="26"/>
      <c r="C535" s="4" t="s">
        <v>101</v>
      </c>
      <c r="D535" s="7">
        <v>0.29099999999999998</v>
      </c>
      <c r="E535" s="7">
        <v>7.0000000000000001E-3</v>
      </c>
      <c r="F535" s="7">
        <v>0.70200000000000007</v>
      </c>
      <c r="G535" s="7">
        <f>SUM(D535:F535)</f>
        <v>1</v>
      </c>
      <c r="H535" s="4" t="s">
        <v>93</v>
      </c>
    </row>
    <row r="536" spans="2:8" x14ac:dyDescent="0.2">
      <c r="B536" s="26"/>
      <c r="G536" s="7"/>
    </row>
    <row r="537" spans="2:8" x14ac:dyDescent="0.2">
      <c r="B537" s="26"/>
      <c r="C537" s="4" t="s">
        <v>103</v>
      </c>
      <c r="D537" s="7">
        <f>AVERAGE(D533:D535)</f>
        <v>0.23100000000000001</v>
      </c>
      <c r="E537" s="7">
        <f>AVERAGE(E533:E535)</f>
        <v>6.3333333333333332E-3</v>
      </c>
      <c r="F537" s="7">
        <f>AVERAGE(F533:F535)</f>
        <v>0.76266666666666671</v>
      </c>
      <c r="G537" s="7">
        <f>SUM(D537:F537)</f>
        <v>1</v>
      </c>
    </row>
    <row r="538" spans="2:8" x14ac:dyDescent="0.2">
      <c r="B538" s="26"/>
      <c r="C538" s="4" t="s">
        <v>35</v>
      </c>
      <c r="D538" s="7">
        <f>STDEV(D533:D535)</f>
        <v>5.1971145840744949E-2</v>
      </c>
      <c r="E538" s="7">
        <f>STDEV(E533:E535)</f>
        <v>2.0816659994661326E-3</v>
      </c>
      <c r="F538" s="7">
        <f>STDEV(F533:F535)</f>
        <v>5.2548390397169457E-2</v>
      </c>
      <c r="G538" s="7"/>
    </row>
    <row r="539" spans="2:8" x14ac:dyDescent="0.2">
      <c r="G539" s="7"/>
    </row>
    <row r="540" spans="2:8" x14ac:dyDescent="0.2">
      <c r="G540" s="7"/>
    </row>
    <row r="541" spans="2:8" x14ac:dyDescent="0.2">
      <c r="G541" s="7"/>
    </row>
    <row r="542" spans="2:8" x14ac:dyDescent="0.2">
      <c r="G542" s="7"/>
    </row>
    <row r="543" spans="2:8" x14ac:dyDescent="0.2">
      <c r="G543" s="7"/>
    </row>
    <row r="544" spans="2:8" x14ac:dyDescent="0.2">
      <c r="G544" s="7"/>
    </row>
    <row r="545" spans="7:7" x14ac:dyDescent="0.2">
      <c r="G545" s="7"/>
    </row>
    <row r="546" spans="7:7" x14ac:dyDescent="0.2">
      <c r="G546" s="7"/>
    </row>
    <row r="547" spans="7:7" x14ac:dyDescent="0.2">
      <c r="G547" s="7"/>
    </row>
    <row r="548" spans="7:7" x14ac:dyDescent="0.2">
      <c r="G548" s="7"/>
    </row>
    <row r="549" spans="7:7" x14ac:dyDescent="0.2">
      <c r="G549" s="7"/>
    </row>
    <row r="550" spans="7:7" x14ac:dyDescent="0.2">
      <c r="G550" s="7"/>
    </row>
    <row r="551" spans="7:7" x14ac:dyDescent="0.2">
      <c r="G551" s="7"/>
    </row>
    <row r="552" spans="7:7" x14ac:dyDescent="0.2">
      <c r="G552" s="7"/>
    </row>
    <row r="553" spans="7:7" x14ac:dyDescent="0.2">
      <c r="G553" s="7"/>
    </row>
    <row r="554" spans="7:7" x14ac:dyDescent="0.2">
      <c r="G554" s="7"/>
    </row>
    <row r="555" spans="7:7" x14ac:dyDescent="0.2">
      <c r="G555" s="7"/>
    </row>
    <row r="556" spans="7:7" x14ac:dyDescent="0.2">
      <c r="G556" s="7"/>
    </row>
    <row r="557" spans="7:7" x14ac:dyDescent="0.2">
      <c r="G557" s="7"/>
    </row>
    <row r="558" spans="7:7" x14ac:dyDescent="0.2">
      <c r="G558" s="7"/>
    </row>
    <row r="559" spans="7:7" x14ac:dyDescent="0.2">
      <c r="G559" s="7"/>
    </row>
    <row r="560" spans="7:7" x14ac:dyDescent="0.2">
      <c r="G560" s="7"/>
    </row>
    <row r="561" spans="7:7" x14ac:dyDescent="0.2">
      <c r="G561" s="7"/>
    </row>
    <row r="562" spans="7:7" x14ac:dyDescent="0.2">
      <c r="G562" s="7"/>
    </row>
    <row r="563" spans="7:7" x14ac:dyDescent="0.2">
      <c r="G563" s="7"/>
    </row>
    <row r="564" spans="7:7" x14ac:dyDescent="0.2">
      <c r="G564" s="7"/>
    </row>
    <row r="565" spans="7:7" x14ac:dyDescent="0.2">
      <c r="G565" s="7"/>
    </row>
    <row r="566" spans="7:7" x14ac:dyDescent="0.2">
      <c r="G566" s="7"/>
    </row>
    <row r="567" spans="7:7" x14ac:dyDescent="0.2">
      <c r="G567" s="7"/>
    </row>
    <row r="568" spans="7:7" x14ac:dyDescent="0.2">
      <c r="G568" s="7"/>
    </row>
    <row r="569" spans="7:7" x14ac:dyDescent="0.2">
      <c r="G569" s="7"/>
    </row>
    <row r="570" spans="7:7" x14ac:dyDescent="0.2">
      <c r="G570" s="7"/>
    </row>
    <row r="571" spans="7:7" x14ac:dyDescent="0.2">
      <c r="G571" s="7"/>
    </row>
    <row r="572" spans="7:7" x14ac:dyDescent="0.2">
      <c r="G572" s="7"/>
    </row>
    <row r="573" spans="7:7" x14ac:dyDescent="0.2">
      <c r="G573" s="7"/>
    </row>
    <row r="574" spans="7:7" x14ac:dyDescent="0.2">
      <c r="G574" s="7"/>
    </row>
    <row r="575" spans="7:7" x14ac:dyDescent="0.2">
      <c r="G575" s="7"/>
    </row>
    <row r="576" spans="7:7" x14ac:dyDescent="0.2">
      <c r="G576" s="7"/>
    </row>
    <row r="577" spans="7:7" x14ac:dyDescent="0.2">
      <c r="G577" s="7"/>
    </row>
    <row r="578" spans="7:7" x14ac:dyDescent="0.2">
      <c r="G578" s="7"/>
    </row>
    <row r="579" spans="7:7" x14ac:dyDescent="0.2">
      <c r="G579" s="7"/>
    </row>
    <row r="580" spans="7:7" x14ac:dyDescent="0.2">
      <c r="G580" s="7"/>
    </row>
    <row r="581" spans="7:7" x14ac:dyDescent="0.2">
      <c r="G581" s="7"/>
    </row>
    <row r="582" spans="7:7" x14ac:dyDescent="0.2">
      <c r="G582" s="7"/>
    </row>
    <row r="583" spans="7:7" x14ac:dyDescent="0.2">
      <c r="G583" s="7"/>
    </row>
    <row r="584" spans="7:7" x14ac:dyDescent="0.2">
      <c r="G584" s="7"/>
    </row>
    <row r="585" spans="7:7" x14ac:dyDescent="0.2">
      <c r="G585" s="7"/>
    </row>
    <row r="586" spans="7:7" x14ac:dyDescent="0.2">
      <c r="G586" s="7"/>
    </row>
    <row r="587" spans="7:7" x14ac:dyDescent="0.2">
      <c r="G587" s="7"/>
    </row>
    <row r="588" spans="7:7" x14ac:dyDescent="0.2">
      <c r="G588" s="7"/>
    </row>
    <row r="589" spans="7:7" x14ac:dyDescent="0.2">
      <c r="G589" s="7"/>
    </row>
    <row r="590" spans="7:7" x14ac:dyDescent="0.2">
      <c r="G590" s="7"/>
    </row>
    <row r="591" spans="7:7" x14ac:dyDescent="0.2">
      <c r="G591" s="7"/>
    </row>
    <row r="592" spans="7:7" x14ac:dyDescent="0.2">
      <c r="G592" s="7"/>
    </row>
    <row r="593" spans="7:7" x14ac:dyDescent="0.2">
      <c r="G593" s="7"/>
    </row>
    <row r="594" spans="7:7" x14ac:dyDescent="0.2">
      <c r="G594" s="7"/>
    </row>
    <row r="595" spans="7:7" x14ac:dyDescent="0.2">
      <c r="G595" s="7"/>
    </row>
    <row r="596" spans="7:7" x14ac:dyDescent="0.2">
      <c r="G596" s="7"/>
    </row>
    <row r="597" spans="7:7" x14ac:dyDescent="0.2">
      <c r="G597" s="7"/>
    </row>
    <row r="598" spans="7:7" x14ac:dyDescent="0.2">
      <c r="G598" s="7"/>
    </row>
    <row r="599" spans="7:7" x14ac:dyDescent="0.2">
      <c r="G599" s="7"/>
    </row>
    <row r="600" spans="7:7" x14ac:dyDescent="0.2">
      <c r="G600" s="7"/>
    </row>
    <row r="601" spans="7:7" x14ac:dyDescent="0.2">
      <c r="G601" s="7"/>
    </row>
    <row r="602" spans="7:7" x14ac:dyDescent="0.2">
      <c r="G602" s="7"/>
    </row>
    <row r="603" spans="7:7" x14ac:dyDescent="0.2">
      <c r="G603" s="7"/>
    </row>
    <row r="604" spans="7:7" x14ac:dyDescent="0.2">
      <c r="G604" s="7"/>
    </row>
    <row r="605" spans="7:7" x14ac:dyDescent="0.2">
      <c r="G605" s="7"/>
    </row>
    <row r="606" spans="7:7" x14ac:dyDescent="0.2">
      <c r="G606" s="7"/>
    </row>
    <row r="607" spans="7:7" x14ac:dyDescent="0.2">
      <c r="G607" s="7"/>
    </row>
    <row r="608" spans="7:7" x14ac:dyDescent="0.2">
      <c r="G608" s="7"/>
    </row>
    <row r="609" spans="7:7" x14ac:dyDescent="0.2">
      <c r="G609" s="7"/>
    </row>
    <row r="610" spans="7:7" x14ac:dyDescent="0.2">
      <c r="G610" s="7"/>
    </row>
    <row r="611" spans="7:7" x14ac:dyDescent="0.2">
      <c r="G611" s="7"/>
    </row>
    <row r="612" spans="7:7" x14ac:dyDescent="0.2">
      <c r="G612" s="7"/>
    </row>
    <row r="613" spans="7:7" x14ac:dyDescent="0.2">
      <c r="G613" s="7"/>
    </row>
    <row r="614" spans="7:7" x14ac:dyDescent="0.2">
      <c r="G614" s="7"/>
    </row>
    <row r="615" spans="7:7" x14ac:dyDescent="0.2">
      <c r="G615" s="7"/>
    </row>
    <row r="616" spans="7:7" x14ac:dyDescent="0.2">
      <c r="G616" s="7"/>
    </row>
    <row r="617" spans="7:7" x14ac:dyDescent="0.2">
      <c r="G617" s="7"/>
    </row>
    <row r="618" spans="7:7" x14ac:dyDescent="0.2">
      <c r="G618" s="7"/>
    </row>
    <row r="619" spans="7:7" x14ac:dyDescent="0.2">
      <c r="G619" s="7"/>
    </row>
    <row r="620" spans="7:7" x14ac:dyDescent="0.2">
      <c r="G620" s="7"/>
    </row>
    <row r="621" spans="7:7" x14ac:dyDescent="0.2">
      <c r="G621" s="7"/>
    </row>
    <row r="622" spans="7:7" x14ac:dyDescent="0.2">
      <c r="G622" s="7"/>
    </row>
    <row r="623" spans="7:7" x14ac:dyDescent="0.2">
      <c r="G623" s="7"/>
    </row>
    <row r="624" spans="7:7" x14ac:dyDescent="0.2">
      <c r="G624" s="7"/>
    </row>
    <row r="625" spans="7:7" x14ac:dyDescent="0.2">
      <c r="G625" s="7"/>
    </row>
    <row r="626" spans="7:7" x14ac:dyDescent="0.2">
      <c r="G626" s="7"/>
    </row>
    <row r="627" spans="7:7" x14ac:dyDescent="0.2">
      <c r="G627" s="7"/>
    </row>
    <row r="628" spans="7:7" x14ac:dyDescent="0.2">
      <c r="G628" s="7"/>
    </row>
    <row r="629" spans="7:7" x14ac:dyDescent="0.2">
      <c r="G629" s="7"/>
    </row>
    <row r="630" spans="7:7" x14ac:dyDescent="0.2">
      <c r="G630" s="7"/>
    </row>
    <row r="631" spans="7:7" x14ac:dyDescent="0.2">
      <c r="G631" s="7"/>
    </row>
    <row r="632" spans="7:7" x14ac:dyDescent="0.2">
      <c r="G632" s="7"/>
    </row>
    <row r="633" spans="7:7" x14ac:dyDescent="0.2">
      <c r="G633" s="7"/>
    </row>
    <row r="634" spans="7:7" x14ac:dyDescent="0.2">
      <c r="G634" s="7"/>
    </row>
    <row r="635" spans="7:7" x14ac:dyDescent="0.2">
      <c r="G635" s="7"/>
    </row>
    <row r="636" spans="7:7" x14ac:dyDescent="0.2">
      <c r="G636" s="7"/>
    </row>
    <row r="637" spans="7:7" x14ac:dyDescent="0.2">
      <c r="G637" s="7"/>
    </row>
    <row r="638" spans="7:7" x14ac:dyDescent="0.2">
      <c r="G638" s="7"/>
    </row>
    <row r="639" spans="7:7" x14ac:dyDescent="0.2">
      <c r="G639" s="7"/>
    </row>
    <row r="640" spans="7:7" x14ac:dyDescent="0.2">
      <c r="G640" s="7"/>
    </row>
    <row r="641" spans="7:7" x14ac:dyDescent="0.2">
      <c r="G641" s="7"/>
    </row>
    <row r="642" spans="7:7" x14ac:dyDescent="0.2">
      <c r="G642" s="7"/>
    </row>
    <row r="643" spans="7:7" x14ac:dyDescent="0.2">
      <c r="G643" s="7"/>
    </row>
    <row r="644" spans="7:7" x14ac:dyDescent="0.2">
      <c r="G644" s="7"/>
    </row>
    <row r="645" spans="7:7" x14ac:dyDescent="0.2">
      <c r="G645" s="7"/>
    </row>
    <row r="646" spans="7:7" x14ac:dyDescent="0.2">
      <c r="G646" s="7"/>
    </row>
    <row r="647" spans="7:7" x14ac:dyDescent="0.2">
      <c r="G647" s="7"/>
    </row>
    <row r="648" spans="7:7" x14ac:dyDescent="0.2">
      <c r="G648" s="7"/>
    </row>
    <row r="649" spans="7:7" x14ac:dyDescent="0.2">
      <c r="G649" s="7"/>
    </row>
    <row r="650" spans="7:7" x14ac:dyDescent="0.2">
      <c r="G650" s="7"/>
    </row>
    <row r="651" spans="7:7" x14ac:dyDescent="0.2">
      <c r="G651" s="7"/>
    </row>
    <row r="652" spans="7:7" x14ac:dyDescent="0.2">
      <c r="G652" s="7"/>
    </row>
    <row r="653" spans="7:7" x14ac:dyDescent="0.2">
      <c r="G653" s="7"/>
    </row>
    <row r="654" spans="7:7" x14ac:dyDescent="0.2">
      <c r="G654" s="7"/>
    </row>
    <row r="655" spans="7:7" x14ac:dyDescent="0.2">
      <c r="G655" s="7"/>
    </row>
    <row r="656" spans="7:7" x14ac:dyDescent="0.2">
      <c r="G656" s="7"/>
    </row>
    <row r="657" spans="7:7" x14ac:dyDescent="0.2">
      <c r="G657" s="7"/>
    </row>
    <row r="658" spans="7:7" x14ac:dyDescent="0.2">
      <c r="G658" s="7"/>
    </row>
    <row r="659" spans="7:7" x14ac:dyDescent="0.2">
      <c r="G659" s="7"/>
    </row>
    <row r="660" spans="7:7" x14ac:dyDescent="0.2">
      <c r="G660" s="7"/>
    </row>
    <row r="661" spans="7:7" x14ac:dyDescent="0.2">
      <c r="G661" s="7"/>
    </row>
    <row r="662" spans="7:7" x14ac:dyDescent="0.2">
      <c r="G662" s="7"/>
    </row>
    <row r="663" spans="7:7" x14ac:dyDescent="0.2">
      <c r="G663" s="7"/>
    </row>
    <row r="664" spans="7:7" x14ac:dyDescent="0.2">
      <c r="G664" s="7"/>
    </row>
    <row r="665" spans="7:7" x14ac:dyDescent="0.2">
      <c r="G665" s="7"/>
    </row>
    <row r="666" spans="7:7" x14ac:dyDescent="0.2">
      <c r="G666" s="7"/>
    </row>
    <row r="667" spans="7:7" x14ac:dyDescent="0.2">
      <c r="G667" s="7"/>
    </row>
    <row r="668" spans="7:7" x14ac:dyDescent="0.2">
      <c r="G668" s="7"/>
    </row>
    <row r="669" spans="7:7" x14ac:dyDescent="0.2">
      <c r="G669" s="7"/>
    </row>
    <row r="670" spans="7:7" x14ac:dyDescent="0.2">
      <c r="G670" s="7"/>
    </row>
    <row r="671" spans="7:7" x14ac:dyDescent="0.2">
      <c r="G671" s="7"/>
    </row>
    <row r="672" spans="7:7" x14ac:dyDescent="0.2">
      <c r="G672" s="7"/>
    </row>
    <row r="673" spans="7:7" x14ac:dyDescent="0.2">
      <c r="G673" s="7"/>
    </row>
    <row r="674" spans="7:7" x14ac:dyDescent="0.2">
      <c r="G674" s="7"/>
    </row>
    <row r="675" spans="7:7" x14ac:dyDescent="0.2">
      <c r="G675" s="7"/>
    </row>
    <row r="676" spans="7:7" x14ac:dyDescent="0.2">
      <c r="G676" s="7"/>
    </row>
    <row r="677" spans="7:7" x14ac:dyDescent="0.2">
      <c r="G677" s="7"/>
    </row>
    <row r="678" spans="7:7" x14ac:dyDescent="0.2">
      <c r="G678" s="7"/>
    </row>
    <row r="679" spans="7:7" x14ac:dyDescent="0.2">
      <c r="G679" s="7"/>
    </row>
    <row r="680" spans="7:7" x14ac:dyDescent="0.2">
      <c r="G680" s="7"/>
    </row>
    <row r="681" spans="7:7" x14ac:dyDescent="0.2">
      <c r="G681" s="7"/>
    </row>
    <row r="682" spans="7:7" x14ac:dyDescent="0.2">
      <c r="G682" s="7"/>
    </row>
    <row r="683" spans="7:7" x14ac:dyDescent="0.2">
      <c r="G683" s="7"/>
    </row>
    <row r="684" spans="7:7" x14ac:dyDescent="0.2">
      <c r="G684" s="7"/>
    </row>
    <row r="685" spans="7:7" x14ac:dyDescent="0.2">
      <c r="G685" s="7"/>
    </row>
    <row r="686" spans="7:7" x14ac:dyDescent="0.2">
      <c r="G686" s="7"/>
    </row>
    <row r="687" spans="7:7" x14ac:dyDescent="0.2">
      <c r="G687" s="7"/>
    </row>
    <row r="688" spans="7:7" x14ac:dyDescent="0.2">
      <c r="G688" s="7"/>
    </row>
    <row r="689" spans="7:7" x14ac:dyDescent="0.2">
      <c r="G689" s="7"/>
    </row>
    <row r="690" spans="7:7" x14ac:dyDescent="0.2">
      <c r="G690" s="7"/>
    </row>
    <row r="691" spans="7:7" x14ac:dyDescent="0.2">
      <c r="G691" s="7"/>
    </row>
    <row r="692" spans="7:7" x14ac:dyDescent="0.2">
      <c r="G692" s="7"/>
    </row>
    <row r="693" spans="7:7" x14ac:dyDescent="0.2">
      <c r="G693" s="7"/>
    </row>
    <row r="694" spans="7:7" x14ac:dyDescent="0.2">
      <c r="G694" s="7"/>
    </row>
    <row r="695" spans="7:7" x14ac:dyDescent="0.2">
      <c r="G695" s="7"/>
    </row>
    <row r="696" spans="7:7" x14ac:dyDescent="0.2">
      <c r="G696" s="7"/>
    </row>
    <row r="697" spans="7:7" x14ac:dyDescent="0.2">
      <c r="G697" s="7"/>
    </row>
    <row r="698" spans="7:7" x14ac:dyDescent="0.2">
      <c r="G698" s="7"/>
    </row>
    <row r="699" spans="7:7" x14ac:dyDescent="0.2">
      <c r="G699" s="7"/>
    </row>
    <row r="700" spans="7:7" x14ac:dyDescent="0.2">
      <c r="G700" s="7"/>
    </row>
    <row r="701" spans="7:7" x14ac:dyDescent="0.2">
      <c r="G701" s="7"/>
    </row>
    <row r="702" spans="7:7" x14ac:dyDescent="0.2">
      <c r="G702" s="7"/>
    </row>
    <row r="703" spans="7:7" x14ac:dyDescent="0.2">
      <c r="G703" s="7"/>
    </row>
    <row r="704" spans="7:7" x14ac:dyDescent="0.2">
      <c r="G704" s="7"/>
    </row>
    <row r="705" spans="7:7" x14ac:dyDescent="0.2">
      <c r="G705" s="7"/>
    </row>
    <row r="706" spans="7:7" x14ac:dyDescent="0.2">
      <c r="G706" s="7"/>
    </row>
    <row r="707" spans="7:7" x14ac:dyDescent="0.2">
      <c r="G707" s="7"/>
    </row>
    <row r="708" spans="7:7" x14ac:dyDescent="0.2">
      <c r="G708" s="7"/>
    </row>
    <row r="709" spans="7:7" x14ac:dyDescent="0.2">
      <c r="G709" s="7"/>
    </row>
    <row r="710" spans="7:7" x14ac:dyDescent="0.2">
      <c r="G710" s="7"/>
    </row>
    <row r="711" spans="7:7" x14ac:dyDescent="0.2">
      <c r="G711" s="7"/>
    </row>
    <row r="712" spans="7:7" x14ac:dyDescent="0.2">
      <c r="G712" s="7"/>
    </row>
    <row r="713" spans="7:7" x14ac:dyDescent="0.2">
      <c r="G713" s="7"/>
    </row>
    <row r="714" spans="7:7" x14ac:dyDescent="0.2">
      <c r="G714" s="7"/>
    </row>
    <row r="715" spans="7:7" x14ac:dyDescent="0.2">
      <c r="G715" s="7"/>
    </row>
    <row r="716" spans="7:7" x14ac:dyDescent="0.2">
      <c r="G716" s="7"/>
    </row>
    <row r="717" spans="7:7" x14ac:dyDescent="0.2">
      <c r="G717" s="7"/>
    </row>
    <row r="718" spans="7:7" x14ac:dyDescent="0.2">
      <c r="G718" s="7"/>
    </row>
    <row r="719" spans="7:7" x14ac:dyDescent="0.2">
      <c r="G719" s="7"/>
    </row>
    <row r="720" spans="7:7" x14ac:dyDescent="0.2">
      <c r="G720" s="7"/>
    </row>
    <row r="721" spans="7:7" x14ac:dyDescent="0.2">
      <c r="G721" s="7"/>
    </row>
    <row r="722" spans="7:7" x14ac:dyDescent="0.2">
      <c r="G722" s="7"/>
    </row>
    <row r="723" spans="7:7" x14ac:dyDescent="0.2">
      <c r="G723" s="7"/>
    </row>
    <row r="724" spans="7:7" x14ac:dyDescent="0.2">
      <c r="G724" s="7"/>
    </row>
    <row r="725" spans="7:7" x14ac:dyDescent="0.2">
      <c r="G725" s="7"/>
    </row>
    <row r="726" spans="7:7" x14ac:dyDescent="0.2">
      <c r="G726" s="7"/>
    </row>
    <row r="727" spans="7:7" x14ac:dyDescent="0.2">
      <c r="G727" s="7"/>
    </row>
    <row r="728" spans="7:7" x14ac:dyDescent="0.2">
      <c r="G728" s="7"/>
    </row>
    <row r="729" spans="7:7" x14ac:dyDescent="0.2">
      <c r="G729" s="7"/>
    </row>
    <row r="730" spans="7:7" x14ac:dyDescent="0.2">
      <c r="G730" s="7"/>
    </row>
    <row r="731" spans="7:7" x14ac:dyDescent="0.2">
      <c r="G731" s="7"/>
    </row>
    <row r="732" spans="7:7" x14ac:dyDescent="0.2">
      <c r="G732" s="7"/>
    </row>
    <row r="733" spans="7:7" x14ac:dyDescent="0.2">
      <c r="G733" s="7"/>
    </row>
    <row r="734" spans="7:7" x14ac:dyDescent="0.2">
      <c r="G734" s="7"/>
    </row>
    <row r="735" spans="7:7" x14ac:dyDescent="0.2">
      <c r="G735" s="7"/>
    </row>
    <row r="736" spans="7:7" x14ac:dyDescent="0.2">
      <c r="G736" s="7"/>
    </row>
    <row r="737" spans="7:7" x14ac:dyDescent="0.2">
      <c r="G737" s="7"/>
    </row>
    <row r="738" spans="7:7" x14ac:dyDescent="0.2">
      <c r="G738" s="7"/>
    </row>
    <row r="739" spans="7:7" x14ac:dyDescent="0.2">
      <c r="G739" s="7"/>
    </row>
    <row r="740" spans="7:7" x14ac:dyDescent="0.2">
      <c r="G740" s="7"/>
    </row>
    <row r="741" spans="7:7" x14ac:dyDescent="0.2">
      <c r="G741" s="7"/>
    </row>
    <row r="742" spans="7:7" x14ac:dyDescent="0.2">
      <c r="G742" s="7"/>
    </row>
    <row r="743" spans="7:7" x14ac:dyDescent="0.2">
      <c r="G743" s="7"/>
    </row>
    <row r="744" spans="7:7" x14ac:dyDescent="0.2">
      <c r="G744" s="7"/>
    </row>
    <row r="745" spans="7:7" x14ac:dyDescent="0.2">
      <c r="G745" s="7"/>
    </row>
    <row r="746" spans="7:7" x14ac:dyDescent="0.2">
      <c r="G746" s="7"/>
    </row>
    <row r="747" spans="7:7" x14ac:dyDescent="0.2">
      <c r="G747" s="7"/>
    </row>
    <row r="748" spans="7:7" x14ac:dyDescent="0.2">
      <c r="G748" s="7"/>
    </row>
    <row r="749" spans="7:7" x14ac:dyDescent="0.2">
      <c r="G749" s="7"/>
    </row>
    <row r="750" spans="7:7" x14ac:dyDescent="0.2">
      <c r="G750" s="7"/>
    </row>
    <row r="751" spans="7:7" x14ac:dyDescent="0.2">
      <c r="G751" s="7"/>
    </row>
    <row r="752" spans="7:7" x14ac:dyDescent="0.2">
      <c r="G752" s="7"/>
    </row>
    <row r="753" spans="7:7" x14ac:dyDescent="0.2">
      <c r="G753" s="7"/>
    </row>
    <row r="754" spans="7:7" x14ac:dyDescent="0.2">
      <c r="G754" s="7"/>
    </row>
    <row r="755" spans="7:7" x14ac:dyDescent="0.2">
      <c r="G755" s="7"/>
    </row>
    <row r="756" spans="7:7" x14ac:dyDescent="0.2">
      <c r="G756" s="7"/>
    </row>
    <row r="757" spans="7:7" x14ac:dyDescent="0.2">
      <c r="G757" s="7"/>
    </row>
    <row r="758" spans="7:7" x14ac:dyDescent="0.2">
      <c r="G758" s="7"/>
    </row>
    <row r="759" spans="7:7" x14ac:dyDescent="0.2">
      <c r="G759" s="7"/>
    </row>
    <row r="760" spans="7:7" x14ac:dyDescent="0.2">
      <c r="G760" s="7"/>
    </row>
    <row r="761" spans="7:7" x14ac:dyDescent="0.2">
      <c r="G761" s="7"/>
    </row>
    <row r="762" spans="7:7" x14ac:dyDescent="0.2">
      <c r="G762" s="7"/>
    </row>
    <row r="763" spans="7:7" x14ac:dyDescent="0.2">
      <c r="G763" s="7"/>
    </row>
    <row r="764" spans="7:7" x14ac:dyDescent="0.2">
      <c r="G764" s="7"/>
    </row>
    <row r="765" spans="7:7" x14ac:dyDescent="0.2">
      <c r="G765" s="7"/>
    </row>
    <row r="766" spans="7:7" x14ac:dyDescent="0.2">
      <c r="G766" s="7"/>
    </row>
    <row r="767" spans="7:7" x14ac:dyDescent="0.2">
      <c r="G767" s="7"/>
    </row>
    <row r="768" spans="7:7" x14ac:dyDescent="0.2">
      <c r="G768" s="7"/>
    </row>
    <row r="769" spans="7:7" x14ac:dyDescent="0.2">
      <c r="G769" s="7"/>
    </row>
    <row r="770" spans="7:7" x14ac:dyDescent="0.2">
      <c r="G770" s="7"/>
    </row>
    <row r="771" spans="7:7" x14ac:dyDescent="0.2">
      <c r="G771" s="7"/>
    </row>
    <row r="772" spans="7:7" x14ac:dyDescent="0.2">
      <c r="G772" s="7"/>
    </row>
    <row r="773" spans="7:7" x14ac:dyDescent="0.2">
      <c r="G773" s="7"/>
    </row>
    <row r="774" spans="7:7" x14ac:dyDescent="0.2">
      <c r="G774" s="7"/>
    </row>
    <row r="775" spans="7:7" x14ac:dyDescent="0.2">
      <c r="G775" s="7"/>
    </row>
    <row r="776" spans="7:7" x14ac:dyDescent="0.2">
      <c r="G776" s="7"/>
    </row>
    <row r="777" spans="7:7" x14ac:dyDescent="0.2">
      <c r="G777" s="7"/>
    </row>
    <row r="778" spans="7:7" x14ac:dyDescent="0.2">
      <c r="G778" s="7"/>
    </row>
    <row r="779" spans="7:7" x14ac:dyDescent="0.2">
      <c r="G779" s="7"/>
    </row>
    <row r="780" spans="7:7" x14ac:dyDescent="0.2">
      <c r="G780" s="7"/>
    </row>
    <row r="781" spans="7:7" x14ac:dyDescent="0.2">
      <c r="G781" s="7"/>
    </row>
    <row r="782" spans="7:7" x14ac:dyDescent="0.2">
      <c r="G782" s="7"/>
    </row>
    <row r="783" spans="7:7" x14ac:dyDescent="0.2">
      <c r="G783" s="7"/>
    </row>
    <row r="784" spans="7:7" x14ac:dyDescent="0.2">
      <c r="G784" s="7"/>
    </row>
    <row r="785" spans="7:7" x14ac:dyDescent="0.2">
      <c r="G785" s="7"/>
    </row>
    <row r="786" spans="7:7" x14ac:dyDescent="0.2">
      <c r="G786" s="7"/>
    </row>
    <row r="787" spans="7:7" x14ac:dyDescent="0.2">
      <c r="G787" s="7"/>
    </row>
    <row r="788" spans="7:7" x14ac:dyDescent="0.2">
      <c r="G788" s="7"/>
    </row>
    <row r="789" spans="7:7" x14ac:dyDescent="0.2">
      <c r="G789" s="7"/>
    </row>
    <row r="790" spans="7:7" x14ac:dyDescent="0.2">
      <c r="G790" s="7"/>
    </row>
    <row r="791" spans="7:7" x14ac:dyDescent="0.2">
      <c r="G791" s="7"/>
    </row>
    <row r="792" spans="7:7" x14ac:dyDescent="0.2">
      <c r="G792" s="7"/>
    </row>
    <row r="793" spans="7:7" x14ac:dyDescent="0.2">
      <c r="G793" s="7"/>
    </row>
    <row r="794" spans="7:7" x14ac:dyDescent="0.2">
      <c r="G794" s="7"/>
    </row>
    <row r="795" spans="7:7" x14ac:dyDescent="0.2">
      <c r="G795" s="7"/>
    </row>
    <row r="796" spans="7:7" x14ac:dyDescent="0.2">
      <c r="G796" s="7"/>
    </row>
    <row r="797" spans="7:7" x14ac:dyDescent="0.2">
      <c r="G797" s="7"/>
    </row>
    <row r="798" spans="7:7" x14ac:dyDescent="0.2">
      <c r="G798" s="7"/>
    </row>
    <row r="799" spans="7:7" x14ac:dyDescent="0.2">
      <c r="G799" s="7"/>
    </row>
    <row r="800" spans="7:7" x14ac:dyDescent="0.2">
      <c r="G800" s="7"/>
    </row>
    <row r="801" spans="7:7" x14ac:dyDescent="0.2">
      <c r="G801" s="7"/>
    </row>
    <row r="802" spans="7:7" x14ac:dyDescent="0.2">
      <c r="G802" s="7"/>
    </row>
    <row r="803" spans="7:7" x14ac:dyDescent="0.2">
      <c r="G803" s="7"/>
    </row>
    <row r="804" spans="7:7" x14ac:dyDescent="0.2">
      <c r="G804" s="7"/>
    </row>
    <row r="805" spans="7:7" x14ac:dyDescent="0.2">
      <c r="G805" s="7"/>
    </row>
    <row r="806" spans="7:7" x14ac:dyDescent="0.2">
      <c r="G806" s="7"/>
    </row>
    <row r="807" spans="7:7" x14ac:dyDescent="0.2">
      <c r="G807" s="7"/>
    </row>
    <row r="808" spans="7:7" x14ac:dyDescent="0.2">
      <c r="G808" s="7"/>
    </row>
    <row r="809" spans="7:7" x14ac:dyDescent="0.2">
      <c r="G809" s="7"/>
    </row>
    <row r="810" spans="7:7" x14ac:dyDescent="0.2">
      <c r="G810" s="7"/>
    </row>
    <row r="811" spans="7:7" x14ac:dyDescent="0.2">
      <c r="G811" s="7"/>
    </row>
    <row r="812" spans="7:7" x14ac:dyDescent="0.2">
      <c r="G812" s="7"/>
    </row>
    <row r="813" spans="7:7" x14ac:dyDescent="0.2">
      <c r="G813" s="7"/>
    </row>
    <row r="814" spans="7:7" x14ac:dyDescent="0.2">
      <c r="G814" s="7"/>
    </row>
    <row r="815" spans="7:7" x14ac:dyDescent="0.2">
      <c r="G815" s="7"/>
    </row>
    <row r="816" spans="7:7" x14ac:dyDescent="0.2">
      <c r="G816" s="7"/>
    </row>
    <row r="817" spans="7:7" x14ac:dyDescent="0.2">
      <c r="G817" s="7"/>
    </row>
    <row r="818" spans="7:7" x14ac:dyDescent="0.2">
      <c r="G818" s="7"/>
    </row>
    <row r="819" spans="7:7" x14ac:dyDescent="0.2">
      <c r="G819" s="7"/>
    </row>
    <row r="820" spans="7:7" x14ac:dyDescent="0.2">
      <c r="G820" s="7"/>
    </row>
    <row r="821" spans="7:7" x14ac:dyDescent="0.2">
      <c r="G821" s="7"/>
    </row>
    <row r="822" spans="7:7" x14ac:dyDescent="0.2">
      <c r="G822" s="7"/>
    </row>
    <row r="823" spans="7:7" x14ac:dyDescent="0.2">
      <c r="G823" s="7"/>
    </row>
    <row r="824" spans="7:7" x14ac:dyDescent="0.2">
      <c r="G824" s="7"/>
    </row>
    <row r="825" spans="7:7" x14ac:dyDescent="0.2">
      <c r="G825" s="7"/>
    </row>
    <row r="826" spans="7:7" x14ac:dyDescent="0.2">
      <c r="G826" s="7"/>
    </row>
    <row r="827" spans="7:7" x14ac:dyDescent="0.2">
      <c r="G827" s="7"/>
    </row>
    <row r="828" spans="7:7" x14ac:dyDescent="0.2">
      <c r="G828" s="7"/>
    </row>
    <row r="829" spans="7:7" x14ac:dyDescent="0.2">
      <c r="G829" s="7"/>
    </row>
    <row r="830" spans="7:7" x14ac:dyDescent="0.2">
      <c r="G830" s="7"/>
    </row>
    <row r="831" spans="7:7" x14ac:dyDescent="0.2">
      <c r="G831" s="7"/>
    </row>
    <row r="832" spans="7:7" x14ac:dyDescent="0.2">
      <c r="G832" s="7"/>
    </row>
    <row r="833" spans="7:7" x14ac:dyDescent="0.2">
      <c r="G833" s="7"/>
    </row>
    <row r="834" spans="7:7" x14ac:dyDescent="0.2">
      <c r="G834" s="7"/>
    </row>
  </sheetData>
  <mergeCells count="8">
    <mergeCell ref="B520:B538"/>
    <mergeCell ref="B7:B142"/>
    <mergeCell ref="B144:B268"/>
    <mergeCell ref="B270:B344"/>
    <mergeCell ref="B513:B518"/>
    <mergeCell ref="B494:B511"/>
    <mergeCell ref="B487:B492"/>
    <mergeCell ref="B346:B483"/>
  </mergeCells>
  <phoneticPr fontId="11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033E5-7603-4588-94F8-EC5CBD47F0FC}">
  <dimension ref="A1:BE51"/>
  <sheetViews>
    <sheetView workbookViewId="0">
      <selection sqref="A1:A2"/>
    </sheetView>
  </sheetViews>
  <sheetFormatPr baseColWidth="10" defaultColWidth="9.1640625" defaultRowHeight="15" x14ac:dyDescent="0.2"/>
  <cols>
    <col min="1" max="1" width="32.33203125" customWidth="1"/>
  </cols>
  <sheetData>
    <row r="1" spans="1:46" x14ac:dyDescent="0.2">
      <c r="A1" t="s">
        <v>154</v>
      </c>
    </row>
    <row r="2" spans="1:46" x14ac:dyDescent="0.2">
      <c r="A2" t="s">
        <v>155</v>
      </c>
    </row>
    <row r="3" spans="1:46" x14ac:dyDescent="0.2">
      <c r="A3" s="2" t="s">
        <v>109</v>
      </c>
    </row>
    <row r="5" spans="1:46" x14ac:dyDescent="0.2">
      <c r="A5" s="3" t="s">
        <v>6</v>
      </c>
      <c r="B5" s="3" t="s">
        <v>127</v>
      </c>
      <c r="C5" s="3" t="s">
        <v>127</v>
      </c>
      <c r="D5" s="3" t="s">
        <v>127</v>
      </c>
      <c r="E5" s="3" t="s">
        <v>127</v>
      </c>
      <c r="F5" s="3" t="s">
        <v>127</v>
      </c>
      <c r="G5" s="3" t="s">
        <v>127</v>
      </c>
      <c r="H5" s="3" t="s">
        <v>127</v>
      </c>
      <c r="I5" s="3" t="s">
        <v>127</v>
      </c>
      <c r="J5" s="3" t="s">
        <v>127</v>
      </c>
      <c r="K5" s="3" t="s">
        <v>127</v>
      </c>
      <c r="L5" s="3" t="s">
        <v>127</v>
      </c>
      <c r="M5" s="3" t="s">
        <v>127</v>
      </c>
      <c r="N5" s="3" t="s">
        <v>127</v>
      </c>
      <c r="O5" s="3" t="s">
        <v>127</v>
      </c>
      <c r="P5" s="3" t="s">
        <v>127</v>
      </c>
      <c r="Q5" s="3" t="s">
        <v>127</v>
      </c>
      <c r="R5" s="3" t="s">
        <v>127</v>
      </c>
      <c r="S5" s="3" t="s">
        <v>127</v>
      </c>
      <c r="T5" s="3" t="s">
        <v>127</v>
      </c>
      <c r="U5" s="3" t="s">
        <v>127</v>
      </c>
      <c r="V5" s="3" t="s">
        <v>127</v>
      </c>
      <c r="W5" s="3" t="s">
        <v>127</v>
      </c>
      <c r="X5" s="3" t="s">
        <v>127</v>
      </c>
      <c r="Y5" s="3" t="s">
        <v>127</v>
      </c>
      <c r="Z5" s="3" t="s">
        <v>127</v>
      </c>
      <c r="AA5" s="3" t="s">
        <v>128</v>
      </c>
      <c r="AB5" s="3" t="s">
        <v>128</v>
      </c>
      <c r="AC5" s="3" t="s">
        <v>128</v>
      </c>
      <c r="AD5" s="3" t="s">
        <v>128</v>
      </c>
      <c r="AE5" s="3" t="s">
        <v>128</v>
      </c>
      <c r="AF5" s="3" t="s">
        <v>128</v>
      </c>
      <c r="AG5" s="3" t="s">
        <v>128</v>
      </c>
      <c r="AH5" s="3" t="s">
        <v>128</v>
      </c>
      <c r="AI5" s="3" t="s">
        <v>128</v>
      </c>
      <c r="AJ5" s="3" t="s">
        <v>128</v>
      </c>
      <c r="AK5" s="3" t="s">
        <v>128</v>
      </c>
      <c r="AL5" s="3" t="s">
        <v>128</v>
      </c>
      <c r="AM5" s="3" t="s">
        <v>128</v>
      </c>
      <c r="AN5" s="3" t="s">
        <v>128</v>
      </c>
      <c r="AO5" s="3" t="s">
        <v>128</v>
      </c>
      <c r="AP5" s="3" t="s">
        <v>128</v>
      </c>
      <c r="AQ5" s="3" t="s">
        <v>128</v>
      </c>
      <c r="AS5" s="3" t="s">
        <v>27</v>
      </c>
      <c r="AT5" s="3" t="s">
        <v>36</v>
      </c>
    </row>
    <row r="6" spans="1:46" ht="17" x14ac:dyDescent="0.25">
      <c r="A6" s="3" t="s">
        <v>42</v>
      </c>
      <c r="B6" s="7">
        <v>42.491209927611166</v>
      </c>
      <c r="C6" s="7">
        <v>41.592554291623578</v>
      </c>
      <c r="D6" s="7">
        <v>42.335056876938992</v>
      </c>
      <c r="E6" s="7">
        <v>42.221302998965875</v>
      </c>
      <c r="F6" s="7">
        <v>42.334022750775596</v>
      </c>
      <c r="G6" s="7">
        <v>42.312306101344362</v>
      </c>
      <c r="H6" s="7">
        <v>42.336091003102382</v>
      </c>
      <c r="I6" s="7">
        <v>40.990692864529471</v>
      </c>
      <c r="J6" s="7">
        <v>42.806618407445711</v>
      </c>
      <c r="K6" s="7">
        <v>42.266804550155122</v>
      </c>
      <c r="L6" s="7">
        <v>41.83557394002068</v>
      </c>
      <c r="M6" s="7">
        <v>41.325749741468464</v>
      </c>
      <c r="N6" s="7">
        <v>41.086866597724928</v>
      </c>
      <c r="O6" s="7">
        <v>42.001034126163397</v>
      </c>
      <c r="P6" s="7">
        <v>42.16546018614271</v>
      </c>
      <c r="Q6" s="7">
        <v>41.954498448810753</v>
      </c>
      <c r="R6" s="7">
        <v>42.179937952430194</v>
      </c>
      <c r="S6" s="7">
        <v>43.054808686659776</v>
      </c>
      <c r="T6" s="7">
        <v>41.552223371251294</v>
      </c>
      <c r="U6" s="7">
        <v>41.963805584281282</v>
      </c>
      <c r="V6" s="7">
        <v>42.201654601861428</v>
      </c>
      <c r="W6" s="7">
        <v>42.098241985522236</v>
      </c>
      <c r="X6" s="7">
        <v>42.392967942088937</v>
      </c>
      <c r="Y6" s="7">
        <v>41.603929679420894</v>
      </c>
      <c r="Z6" s="7">
        <v>42.283350568769386</v>
      </c>
      <c r="AA6" s="7">
        <v>42.14</v>
      </c>
      <c r="AB6" s="7">
        <v>42.438000000000002</v>
      </c>
      <c r="AC6" s="7">
        <v>42.331000000000003</v>
      </c>
      <c r="AD6" s="7">
        <v>42.276000000000003</v>
      </c>
      <c r="AE6" s="7">
        <v>41.987000000000002</v>
      </c>
      <c r="AF6" s="7">
        <v>41.905000000000001</v>
      </c>
      <c r="AG6" s="7">
        <v>42.244</v>
      </c>
      <c r="AH6" s="7">
        <v>41.938000000000002</v>
      </c>
      <c r="AI6" s="7">
        <v>42.256</v>
      </c>
      <c r="AJ6" s="7">
        <v>42.51</v>
      </c>
      <c r="AK6" s="7">
        <v>42.015000000000001</v>
      </c>
      <c r="AL6" s="7">
        <v>42.085999999999999</v>
      </c>
      <c r="AM6" s="7">
        <v>41.978000000000002</v>
      </c>
      <c r="AN6" s="7">
        <v>42.2</v>
      </c>
      <c r="AO6" s="7">
        <v>41.648000000000003</v>
      </c>
      <c r="AP6" s="7">
        <v>41.765000000000001</v>
      </c>
      <c r="AQ6" s="7">
        <v>41.814999999999998</v>
      </c>
      <c r="AS6" s="7">
        <f t="shared" ref="AS6:AS15" si="0">AVERAGE(B6:AQ6)</f>
        <v>42.06949436155022</v>
      </c>
      <c r="AT6" s="7">
        <f t="shared" ref="AT6:AT15" si="1">STDEV(B6:AQ6)</f>
        <v>0.40178730556850711</v>
      </c>
    </row>
    <row r="7" spans="1:46" ht="17" x14ac:dyDescent="0.25">
      <c r="A7" s="3" t="s">
        <v>43</v>
      </c>
      <c r="B7" s="7">
        <v>0.13200000000000001</v>
      </c>
      <c r="C7" s="7">
        <v>1.6E-2</v>
      </c>
      <c r="D7" s="7">
        <v>0</v>
      </c>
      <c r="E7" s="7">
        <v>2.7E-2</v>
      </c>
      <c r="F7" s="7">
        <v>4.4999999999999998E-2</v>
      </c>
      <c r="G7" s="7">
        <v>0</v>
      </c>
      <c r="H7" s="7">
        <v>4.7E-2</v>
      </c>
      <c r="I7" s="7">
        <v>2.7E-2</v>
      </c>
      <c r="J7" s="7">
        <v>7.9000000000000001E-2</v>
      </c>
      <c r="K7" s="7">
        <v>0.46300000000000002</v>
      </c>
      <c r="L7" s="7">
        <v>0.45200000000000001</v>
      </c>
      <c r="M7" s="7">
        <v>0.63400000000000001</v>
      </c>
      <c r="N7" s="7">
        <v>6.0000000000000001E-3</v>
      </c>
      <c r="O7" s="7">
        <v>1.4E-2</v>
      </c>
      <c r="P7" s="7">
        <v>0</v>
      </c>
      <c r="Q7" s="7">
        <v>4.2999999999999997E-2</v>
      </c>
      <c r="R7" s="7">
        <v>7.0000000000000007E-2</v>
      </c>
      <c r="S7" s="7">
        <v>4.2000000000000003E-2</v>
      </c>
      <c r="T7" s="7">
        <v>0.124</v>
      </c>
      <c r="U7" s="7">
        <v>0.58499999999999996</v>
      </c>
      <c r="V7" s="7">
        <v>5.2999999999999999E-2</v>
      </c>
      <c r="W7" s="7">
        <v>4.7E-2</v>
      </c>
      <c r="X7" s="7">
        <v>2.1999999999999999E-2</v>
      </c>
      <c r="Y7" s="7">
        <v>1.256</v>
      </c>
      <c r="Z7" s="7">
        <v>7.8E-2</v>
      </c>
      <c r="AA7" s="7">
        <v>3.7999999999999999E-2</v>
      </c>
      <c r="AB7" s="7">
        <v>0</v>
      </c>
      <c r="AC7" s="7">
        <v>0</v>
      </c>
      <c r="AD7" s="7">
        <v>0.113</v>
      </c>
      <c r="AE7" s="7">
        <v>1E-3</v>
      </c>
      <c r="AF7" s="7">
        <v>0.01</v>
      </c>
      <c r="AG7" s="7">
        <v>1.6E-2</v>
      </c>
      <c r="AH7" s="7">
        <v>1.0999999999999999E-2</v>
      </c>
      <c r="AI7" s="7">
        <v>5.0000000000000001E-3</v>
      </c>
      <c r="AJ7" s="7">
        <v>0</v>
      </c>
      <c r="AK7" s="7">
        <v>0</v>
      </c>
      <c r="AL7" s="7">
        <v>0</v>
      </c>
      <c r="AM7" s="7">
        <v>4.4999999999999998E-2</v>
      </c>
      <c r="AN7" s="7">
        <v>3.9E-2</v>
      </c>
      <c r="AO7" s="7">
        <v>3.4000000000000002E-2</v>
      </c>
      <c r="AP7" s="7">
        <v>2.8000000000000001E-2</v>
      </c>
      <c r="AQ7" s="7">
        <v>6.0999999999999999E-2</v>
      </c>
      <c r="AS7" s="7">
        <f t="shared" si="0"/>
        <v>0.11102380952380952</v>
      </c>
      <c r="AT7" s="7">
        <f t="shared" si="1"/>
        <v>0.23746265309391676</v>
      </c>
    </row>
    <row r="8" spans="1:46" x14ac:dyDescent="0.2">
      <c r="A8" s="3" t="s">
        <v>0</v>
      </c>
      <c r="B8" s="7">
        <v>0.73599999999999999</v>
      </c>
      <c r="C8" s="7">
        <v>0.496</v>
      </c>
      <c r="D8" s="7">
        <v>0.56999999999999995</v>
      </c>
      <c r="E8" s="7">
        <v>0.51500000000000001</v>
      </c>
      <c r="F8" s="7">
        <v>0.505</v>
      </c>
      <c r="G8" s="7">
        <v>0.58199999999999996</v>
      </c>
      <c r="H8" s="7">
        <v>0.58399999999999996</v>
      </c>
      <c r="I8" s="7">
        <v>2.1349999999999998</v>
      </c>
      <c r="J8" s="7">
        <v>0.70199999999999996</v>
      </c>
      <c r="K8" s="7">
        <v>0.496</v>
      </c>
      <c r="L8" s="7">
        <v>0.38500000000000001</v>
      </c>
      <c r="M8" s="7">
        <v>0.42299999999999999</v>
      </c>
      <c r="N8" s="7">
        <v>2.7210000000000001</v>
      </c>
      <c r="O8" s="7">
        <v>0.36299999999999999</v>
      </c>
      <c r="P8" s="7">
        <v>0.42299999999999999</v>
      </c>
      <c r="Q8" s="7">
        <v>0.373</v>
      </c>
      <c r="R8" s="7">
        <v>0.49399999999999999</v>
      </c>
      <c r="S8" s="7">
        <v>0.41399999999999998</v>
      </c>
      <c r="T8" s="7">
        <v>0.52400000000000002</v>
      </c>
      <c r="U8" s="7">
        <v>0.32300000000000001</v>
      </c>
      <c r="V8" s="7">
        <v>0.32100000000000001</v>
      </c>
      <c r="W8" s="7">
        <v>0.45400000000000001</v>
      </c>
      <c r="X8" s="7">
        <v>0.309</v>
      </c>
      <c r="Y8" s="7">
        <v>0.48399999999999999</v>
      </c>
      <c r="Z8" s="7">
        <v>0.246</v>
      </c>
      <c r="AA8" s="7">
        <v>0.63900000000000001</v>
      </c>
      <c r="AB8" s="7">
        <v>0.57499999999999996</v>
      </c>
      <c r="AC8" s="7">
        <v>0.66600000000000004</v>
      </c>
      <c r="AD8" s="7">
        <v>0.95</v>
      </c>
      <c r="AE8" s="7">
        <v>0.65900000000000003</v>
      </c>
      <c r="AF8" s="7">
        <v>0.83499999999999996</v>
      </c>
      <c r="AG8" s="7">
        <v>0.78800000000000003</v>
      </c>
      <c r="AH8" s="7">
        <v>0.755</v>
      </c>
      <c r="AI8" s="7">
        <v>0.93300000000000005</v>
      </c>
      <c r="AJ8" s="7">
        <v>0.88700000000000001</v>
      </c>
      <c r="AK8" s="7">
        <v>0.88200000000000001</v>
      </c>
      <c r="AL8" s="7">
        <v>1.079</v>
      </c>
      <c r="AM8" s="7">
        <v>1.056</v>
      </c>
      <c r="AN8" s="7">
        <v>1.1240000000000001</v>
      </c>
      <c r="AO8" s="7">
        <v>0.68500000000000005</v>
      </c>
      <c r="AP8" s="7">
        <v>0.64300000000000002</v>
      </c>
      <c r="AQ8" s="7">
        <v>0.745</v>
      </c>
      <c r="AS8" s="7">
        <f t="shared" si="0"/>
        <v>0.70188095238095238</v>
      </c>
      <c r="AT8" s="7">
        <f t="shared" si="1"/>
        <v>0.45308208497567004</v>
      </c>
    </row>
    <row r="9" spans="1:46" x14ac:dyDescent="0.2">
      <c r="A9" s="3" t="s">
        <v>48</v>
      </c>
      <c r="B9" s="13" t="s">
        <v>126</v>
      </c>
      <c r="C9" s="13" t="s">
        <v>126</v>
      </c>
      <c r="D9" s="13" t="s">
        <v>126</v>
      </c>
      <c r="E9" s="13" t="s">
        <v>126</v>
      </c>
      <c r="F9" s="13" t="s">
        <v>126</v>
      </c>
      <c r="G9" s="13" t="s">
        <v>126</v>
      </c>
      <c r="H9" s="13" t="s">
        <v>126</v>
      </c>
      <c r="I9" s="13" t="s">
        <v>126</v>
      </c>
      <c r="J9" s="13" t="s">
        <v>126</v>
      </c>
      <c r="K9" s="13" t="s">
        <v>126</v>
      </c>
      <c r="L9" s="13" t="s">
        <v>126</v>
      </c>
      <c r="M9" s="13" t="s">
        <v>126</v>
      </c>
      <c r="N9" s="13" t="s">
        <v>126</v>
      </c>
      <c r="O9" s="13" t="s">
        <v>126</v>
      </c>
      <c r="P9" s="13" t="s">
        <v>126</v>
      </c>
      <c r="Q9" s="13" t="s">
        <v>126</v>
      </c>
      <c r="R9" s="13" t="s">
        <v>126</v>
      </c>
      <c r="S9" s="13" t="s">
        <v>126</v>
      </c>
      <c r="T9" s="13" t="s">
        <v>126</v>
      </c>
      <c r="U9" s="13" t="s">
        <v>126</v>
      </c>
      <c r="V9" s="13" t="s">
        <v>126</v>
      </c>
      <c r="W9" s="13" t="s">
        <v>126</v>
      </c>
      <c r="X9" s="13" t="s">
        <v>126</v>
      </c>
      <c r="Y9" s="13" t="s">
        <v>126</v>
      </c>
      <c r="Z9" s="13" t="s">
        <v>126</v>
      </c>
      <c r="AA9" s="7">
        <v>7.2999999999999995E-2</v>
      </c>
      <c r="AB9" s="7">
        <v>0.06</v>
      </c>
      <c r="AC9" s="7">
        <v>6.6000000000000003E-2</v>
      </c>
      <c r="AD9" s="7">
        <v>5.8999999999999997E-2</v>
      </c>
      <c r="AE9" s="7">
        <v>0.03</v>
      </c>
      <c r="AF9" s="7">
        <v>8.4000000000000005E-2</v>
      </c>
      <c r="AG9" s="7">
        <v>0.06</v>
      </c>
      <c r="AH9" s="7">
        <v>5.8999999999999997E-2</v>
      </c>
      <c r="AI9" s="7">
        <v>7.6999999999999999E-2</v>
      </c>
      <c r="AJ9" s="7">
        <v>7.4999999999999997E-2</v>
      </c>
      <c r="AK9" s="7">
        <v>7.1999999999999995E-2</v>
      </c>
      <c r="AL9" s="7">
        <v>5.8000000000000003E-2</v>
      </c>
      <c r="AM9" s="7">
        <v>5.3999999999999999E-2</v>
      </c>
      <c r="AN9" s="7">
        <v>6.7000000000000004E-2</v>
      </c>
      <c r="AO9" s="7">
        <v>5.6000000000000001E-2</v>
      </c>
      <c r="AP9" s="7">
        <v>0.05</v>
      </c>
      <c r="AQ9" s="7">
        <v>7.0000000000000007E-2</v>
      </c>
      <c r="AS9" s="7">
        <f t="shared" si="0"/>
        <v>6.294117647058825E-2</v>
      </c>
      <c r="AT9" s="7">
        <f t="shared" si="1"/>
        <v>1.2497352660840193E-2</v>
      </c>
    </row>
    <row r="10" spans="1:46" x14ac:dyDescent="0.2">
      <c r="A10" s="3" t="s">
        <v>1</v>
      </c>
      <c r="B10" s="7">
        <v>7.0000000000000007E-2</v>
      </c>
      <c r="C10" s="7">
        <v>0.128</v>
      </c>
      <c r="D10" s="7">
        <v>6.6000000000000003E-2</v>
      </c>
      <c r="E10" s="7">
        <v>6.7000000000000004E-2</v>
      </c>
      <c r="F10" s="7">
        <v>0.10199999999999999</v>
      </c>
      <c r="G10" s="7">
        <v>8.6999999999999994E-2</v>
      </c>
      <c r="H10" s="7">
        <v>0.105</v>
      </c>
      <c r="I10" s="7">
        <v>0.17799999999999999</v>
      </c>
      <c r="J10" s="7">
        <v>0.113</v>
      </c>
      <c r="K10" s="7">
        <v>0.123</v>
      </c>
      <c r="L10" s="7">
        <v>6.9000000000000006E-2</v>
      </c>
      <c r="M10" s="7">
        <v>0.127</v>
      </c>
      <c r="N10" s="7">
        <v>0.13400000000000001</v>
      </c>
      <c r="O10" s="7">
        <v>0.127</v>
      </c>
      <c r="P10" s="7">
        <v>0.11700000000000001</v>
      </c>
      <c r="Q10" s="7">
        <v>0.09</v>
      </c>
      <c r="R10" s="7">
        <v>0.13</v>
      </c>
      <c r="S10" s="7">
        <v>0.125</v>
      </c>
      <c r="T10" s="7">
        <v>0.105</v>
      </c>
      <c r="U10" s="7">
        <v>9.1999999999999998E-2</v>
      </c>
      <c r="V10" s="7">
        <v>9.1999999999999998E-2</v>
      </c>
      <c r="W10" s="7">
        <v>0.17199999999999999</v>
      </c>
      <c r="X10" s="7">
        <v>0.14699999999999999</v>
      </c>
      <c r="Y10" s="7">
        <v>0.10199999999999999</v>
      </c>
      <c r="Z10" s="7">
        <v>8.4000000000000005E-2</v>
      </c>
      <c r="AA10" s="7">
        <v>0.16600000000000001</v>
      </c>
      <c r="AB10" s="7">
        <v>0.16300000000000001</v>
      </c>
      <c r="AC10" s="7">
        <v>0.16200000000000001</v>
      </c>
      <c r="AD10" s="7">
        <v>0.159</v>
      </c>
      <c r="AE10" s="7">
        <v>0.156</v>
      </c>
      <c r="AF10" s="7">
        <v>0.16400000000000001</v>
      </c>
      <c r="AG10" s="7">
        <v>0.184</v>
      </c>
      <c r="AH10" s="7">
        <v>0.17299999999999999</v>
      </c>
      <c r="AI10" s="7">
        <v>0.16300000000000001</v>
      </c>
      <c r="AJ10" s="7">
        <v>0.16700000000000001</v>
      </c>
      <c r="AK10" s="7">
        <v>0.19</v>
      </c>
      <c r="AL10" s="7">
        <v>0.14699999999999999</v>
      </c>
      <c r="AM10" s="7">
        <v>0.14000000000000001</v>
      </c>
      <c r="AN10" s="7">
        <v>0.14299999999999999</v>
      </c>
      <c r="AO10" s="7">
        <v>0.155</v>
      </c>
      <c r="AP10" s="7">
        <v>0.156</v>
      </c>
      <c r="AQ10" s="7">
        <v>0.14699999999999999</v>
      </c>
      <c r="AS10" s="7">
        <f t="shared" si="0"/>
        <v>0.13064285714285714</v>
      </c>
      <c r="AT10" s="7">
        <f t="shared" si="1"/>
        <v>3.5137237164297168E-2</v>
      </c>
    </row>
    <row r="11" spans="1:46" x14ac:dyDescent="0.2">
      <c r="A11" s="3" t="s">
        <v>2</v>
      </c>
      <c r="B11" s="7">
        <v>52.42</v>
      </c>
      <c r="C11" s="7">
        <v>52.191000000000003</v>
      </c>
      <c r="D11" s="7">
        <v>52.765999999999998</v>
      </c>
      <c r="E11" s="7">
        <v>52.533000000000001</v>
      </c>
      <c r="F11" s="7">
        <v>53.994999999999997</v>
      </c>
      <c r="G11" s="7">
        <v>53.058999999999997</v>
      </c>
      <c r="H11" s="7">
        <v>53.036999999999999</v>
      </c>
      <c r="I11" s="7">
        <v>51.183999999999997</v>
      </c>
      <c r="J11" s="7">
        <v>52.753</v>
      </c>
      <c r="K11" s="7">
        <v>52.006</v>
      </c>
      <c r="L11" s="7">
        <v>52.113</v>
      </c>
      <c r="M11" s="7">
        <v>51.893999999999998</v>
      </c>
      <c r="N11" s="7">
        <v>51.122</v>
      </c>
      <c r="O11" s="7">
        <v>52.462000000000003</v>
      </c>
      <c r="P11" s="7">
        <v>52.67</v>
      </c>
      <c r="Q11" s="7">
        <v>51.904000000000003</v>
      </c>
      <c r="R11" s="7">
        <v>52.968000000000004</v>
      </c>
      <c r="S11" s="7">
        <v>52.838999999999999</v>
      </c>
      <c r="T11" s="7">
        <v>52.503</v>
      </c>
      <c r="U11" s="7">
        <v>51.710999999999999</v>
      </c>
      <c r="V11" s="7">
        <v>52.366999999999997</v>
      </c>
      <c r="W11" s="7">
        <v>51.994999999999997</v>
      </c>
      <c r="X11" s="7">
        <v>51.854999999999997</v>
      </c>
      <c r="Y11" s="7">
        <v>51.209000000000003</v>
      </c>
      <c r="Z11" s="7">
        <v>53.066000000000003</v>
      </c>
      <c r="AA11" s="7">
        <v>53.689</v>
      </c>
      <c r="AB11" s="7">
        <v>54.161999999999999</v>
      </c>
      <c r="AC11" s="7">
        <v>54.09</v>
      </c>
      <c r="AD11" s="7">
        <v>53.633000000000003</v>
      </c>
      <c r="AE11" s="7">
        <v>53.753999999999998</v>
      </c>
      <c r="AF11" s="7">
        <v>53.860999999999997</v>
      </c>
      <c r="AG11" s="7">
        <v>53.832999999999998</v>
      </c>
      <c r="AH11" s="7">
        <v>53.798000000000002</v>
      </c>
      <c r="AI11" s="7">
        <v>53.88</v>
      </c>
      <c r="AJ11" s="7">
        <v>53.793999999999997</v>
      </c>
      <c r="AK11" s="7">
        <v>53.709000000000003</v>
      </c>
      <c r="AL11" s="7">
        <v>53.671999999999997</v>
      </c>
      <c r="AM11" s="7">
        <v>53.61</v>
      </c>
      <c r="AN11" s="7">
        <v>53.408999999999999</v>
      </c>
      <c r="AO11" s="7">
        <v>53.536000000000001</v>
      </c>
      <c r="AP11" s="7">
        <v>53.459000000000003</v>
      </c>
      <c r="AQ11" s="7">
        <v>53.55</v>
      </c>
      <c r="AS11" s="7">
        <f t="shared" si="0"/>
        <v>52.906214285714292</v>
      </c>
      <c r="AT11" s="7">
        <f t="shared" si="1"/>
        <v>0.8694689025341088</v>
      </c>
    </row>
    <row r="12" spans="1:46" ht="17" x14ac:dyDescent="0.25">
      <c r="A12" s="3" t="s">
        <v>44</v>
      </c>
      <c r="B12" s="7">
        <v>0.115</v>
      </c>
      <c r="C12" s="7">
        <v>9.2999999999999999E-2</v>
      </c>
      <c r="D12" s="7">
        <v>5.7000000000000002E-2</v>
      </c>
      <c r="E12" s="7">
        <v>0.1</v>
      </c>
      <c r="F12" s="7">
        <v>0.10299999999999999</v>
      </c>
      <c r="G12" s="7">
        <v>9.2999999999999999E-2</v>
      </c>
      <c r="H12" s="7">
        <v>0.105</v>
      </c>
      <c r="I12" s="7">
        <v>0.106</v>
      </c>
      <c r="J12" s="7">
        <v>0.13400000000000001</v>
      </c>
      <c r="K12" s="7">
        <v>0.26600000000000001</v>
      </c>
      <c r="L12" s="7">
        <v>0.249</v>
      </c>
      <c r="M12" s="7">
        <v>0.29599999999999999</v>
      </c>
      <c r="N12" s="7">
        <v>7.8E-2</v>
      </c>
      <c r="O12" s="7">
        <v>6.7000000000000004E-2</v>
      </c>
      <c r="P12" s="7">
        <v>0.113</v>
      </c>
      <c r="Q12" s="7">
        <v>0.108</v>
      </c>
      <c r="R12" s="7">
        <v>8.5999999999999993E-2</v>
      </c>
      <c r="S12" s="7">
        <v>0.152</v>
      </c>
      <c r="T12" s="7">
        <v>3.7999999999999999E-2</v>
      </c>
      <c r="U12" s="7">
        <v>0.311</v>
      </c>
      <c r="V12" s="7">
        <v>0.15</v>
      </c>
      <c r="W12" s="7">
        <v>7.3999999999999996E-2</v>
      </c>
      <c r="X12" s="7">
        <v>0.16700000000000001</v>
      </c>
      <c r="Y12" s="7">
        <v>0.48699999999999999</v>
      </c>
      <c r="Z12" s="7">
        <v>0.16</v>
      </c>
      <c r="AA12" s="7">
        <v>0.14499999999999999</v>
      </c>
      <c r="AB12" s="7">
        <v>7.2999999999999995E-2</v>
      </c>
      <c r="AC12" s="7">
        <v>0.129</v>
      </c>
      <c r="AD12" s="7">
        <v>7.1999999999999995E-2</v>
      </c>
      <c r="AE12" s="7">
        <v>0.14699999999999999</v>
      </c>
      <c r="AF12" s="7">
        <v>0.104</v>
      </c>
      <c r="AG12" s="7">
        <v>6.5000000000000002E-2</v>
      </c>
      <c r="AH12" s="7">
        <v>0.111</v>
      </c>
      <c r="AI12" s="7">
        <v>7.4999999999999997E-2</v>
      </c>
      <c r="AJ12" s="7">
        <v>8.1000000000000003E-2</v>
      </c>
      <c r="AK12" s="7">
        <v>9.5000000000000001E-2</v>
      </c>
      <c r="AL12" s="7">
        <v>0.12</v>
      </c>
      <c r="AM12" s="7">
        <v>0.13300000000000001</v>
      </c>
      <c r="AN12" s="7">
        <v>0.14699999999999999</v>
      </c>
      <c r="AO12" s="7">
        <v>0.191</v>
      </c>
      <c r="AP12" s="7">
        <v>0.161</v>
      </c>
      <c r="AQ12" s="7">
        <v>0.182</v>
      </c>
      <c r="AS12" s="7">
        <f t="shared" si="0"/>
        <v>0.13664285714285715</v>
      </c>
      <c r="AT12" s="7">
        <f t="shared" si="1"/>
        <v>8.2737852672210191E-2</v>
      </c>
    </row>
    <row r="13" spans="1:46" x14ac:dyDescent="0.2">
      <c r="A13" s="3" t="s">
        <v>3</v>
      </c>
      <c r="B13" s="7">
        <v>2E-3</v>
      </c>
      <c r="C13" s="7">
        <v>3.2000000000000001E-2</v>
      </c>
      <c r="D13" s="7">
        <v>6.0000000000000001E-3</v>
      </c>
      <c r="E13" s="7">
        <v>2.3E-2</v>
      </c>
      <c r="F13" s="7">
        <v>7.0999999999999994E-2</v>
      </c>
      <c r="G13" s="7">
        <v>1.2E-2</v>
      </c>
      <c r="H13" s="7">
        <v>6.5000000000000002E-2</v>
      </c>
      <c r="I13" s="7">
        <v>2.7E-2</v>
      </c>
      <c r="J13" s="7">
        <v>6.6000000000000003E-2</v>
      </c>
      <c r="K13" s="7">
        <v>0</v>
      </c>
      <c r="L13" s="7">
        <v>8.0000000000000002E-3</v>
      </c>
      <c r="M13" s="7">
        <v>2.1000000000000001E-2</v>
      </c>
      <c r="N13" s="7">
        <v>0</v>
      </c>
      <c r="O13" s="7">
        <v>0</v>
      </c>
      <c r="P13" s="7">
        <v>6.0999999999999999E-2</v>
      </c>
      <c r="Q13" s="7">
        <v>1.0999999999999999E-2</v>
      </c>
      <c r="R13" s="7">
        <v>4.8000000000000001E-2</v>
      </c>
      <c r="S13" s="7">
        <v>8.6999999999999994E-2</v>
      </c>
      <c r="T13" s="7">
        <v>1.9E-2</v>
      </c>
      <c r="U13" s="7">
        <v>1E-3</v>
      </c>
      <c r="V13" s="7">
        <v>5.5E-2</v>
      </c>
      <c r="W13" s="7">
        <v>0</v>
      </c>
      <c r="X13" s="7">
        <v>1.9E-2</v>
      </c>
      <c r="Y13" s="7">
        <v>0.01</v>
      </c>
      <c r="Z13" s="7">
        <v>0.04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S13" s="7">
        <f t="shared" si="0"/>
        <v>1.6285714285714289E-2</v>
      </c>
      <c r="AT13" s="7">
        <f t="shared" si="1"/>
        <v>2.4503146352757823E-2</v>
      </c>
    </row>
    <row r="14" spans="1:46" x14ac:dyDescent="0.2">
      <c r="A14" s="3" t="s">
        <v>4</v>
      </c>
      <c r="B14" s="7">
        <v>2.1240000000000001</v>
      </c>
      <c r="C14" s="7">
        <v>2.0659999999999998</v>
      </c>
      <c r="D14" s="7">
        <v>2.0539999999999998</v>
      </c>
      <c r="E14" s="7">
        <v>1.867</v>
      </c>
      <c r="F14" s="7">
        <v>1.9690000000000001</v>
      </c>
      <c r="G14" s="7">
        <v>2.0129999999999999</v>
      </c>
      <c r="H14" s="7">
        <v>1.9850000000000001</v>
      </c>
      <c r="I14" s="7">
        <v>2.0390000000000001</v>
      </c>
      <c r="J14" s="7">
        <v>1.94</v>
      </c>
      <c r="K14" s="7">
        <v>2.0619999999999998</v>
      </c>
      <c r="L14" s="7">
        <v>2.0659999999999998</v>
      </c>
      <c r="M14" s="7">
        <v>1.9730000000000001</v>
      </c>
      <c r="N14" s="7">
        <v>1.8620000000000001</v>
      </c>
      <c r="O14" s="7">
        <v>1.968</v>
      </c>
      <c r="P14" s="7">
        <v>2.1070000000000002</v>
      </c>
      <c r="Q14" s="7">
        <v>2.0270000000000001</v>
      </c>
      <c r="R14" s="7">
        <v>1.909</v>
      </c>
      <c r="S14" s="7">
        <v>1.9370000000000001</v>
      </c>
      <c r="T14" s="7">
        <v>1.986</v>
      </c>
      <c r="U14" s="7">
        <v>2.1680000000000001</v>
      </c>
      <c r="V14" s="7">
        <v>1.8839999999999999</v>
      </c>
      <c r="W14" s="7">
        <v>2.08</v>
      </c>
      <c r="X14" s="7">
        <v>1.931</v>
      </c>
      <c r="Y14" s="7">
        <v>1.899</v>
      </c>
      <c r="Z14" s="7">
        <v>2.016</v>
      </c>
      <c r="AA14" s="7">
        <v>2.09</v>
      </c>
      <c r="AB14" s="7">
        <v>2.0830000000000002</v>
      </c>
      <c r="AC14" s="7">
        <v>2.052</v>
      </c>
      <c r="AD14" s="7">
        <v>2.09</v>
      </c>
      <c r="AE14" s="7">
        <v>1.9530000000000001</v>
      </c>
      <c r="AF14" s="7">
        <v>2.06</v>
      </c>
      <c r="AG14" s="7">
        <v>2.0920000000000001</v>
      </c>
      <c r="AH14" s="7">
        <v>2.0880000000000001</v>
      </c>
      <c r="AI14" s="7">
        <v>2.0710000000000002</v>
      </c>
      <c r="AJ14" s="7">
        <v>2.0750000000000002</v>
      </c>
      <c r="AK14" s="7">
        <v>2.0859999999999999</v>
      </c>
      <c r="AL14" s="7">
        <v>2.0499999999999998</v>
      </c>
      <c r="AM14" s="7">
        <v>1.9890000000000001</v>
      </c>
      <c r="AN14" s="7">
        <v>1.9379999999999999</v>
      </c>
      <c r="AO14" s="7">
        <v>2.0819999999999999</v>
      </c>
      <c r="AP14" s="7">
        <v>2.0960000000000001</v>
      </c>
      <c r="AQ14" s="7">
        <v>1.996</v>
      </c>
      <c r="AS14" s="7">
        <f t="shared" si="0"/>
        <v>2.0195952380952376</v>
      </c>
      <c r="AT14" s="7">
        <f t="shared" si="1"/>
        <v>7.5852571872666447E-2</v>
      </c>
    </row>
    <row r="15" spans="1:46" x14ac:dyDescent="0.2">
      <c r="A15" s="3" t="s">
        <v>124</v>
      </c>
      <c r="B15" s="7">
        <v>0</v>
      </c>
      <c r="C15" s="7">
        <v>0</v>
      </c>
      <c r="D15" s="7">
        <v>2.4031472461596107E-2</v>
      </c>
      <c r="E15" s="7">
        <v>5.2068190333458232E-3</v>
      </c>
      <c r="F15" s="7">
        <v>0</v>
      </c>
      <c r="G15" s="7">
        <v>4.5259273136006001E-2</v>
      </c>
      <c r="H15" s="7">
        <v>1.8824653428250283E-2</v>
      </c>
      <c r="I15" s="7">
        <v>2.4031472461596107E-2</v>
      </c>
      <c r="J15" s="7">
        <v>5.2068190333458232E-3</v>
      </c>
      <c r="K15" s="7">
        <v>1.0814162607718248E-2</v>
      </c>
      <c r="L15" s="7">
        <v>3.4845635069314353E-2</v>
      </c>
      <c r="M15" s="7">
        <v>4.5659797677032606E-2</v>
      </c>
      <c r="N15" s="7">
        <v>0</v>
      </c>
      <c r="O15" s="7">
        <v>1.6020981641064073E-2</v>
      </c>
      <c r="P15" s="7">
        <v>5.2068190333458232E-3</v>
      </c>
      <c r="Q15" s="7">
        <v>8.0104908205320367E-3</v>
      </c>
      <c r="R15" s="7">
        <v>1.6020981641064073E-2</v>
      </c>
      <c r="S15" s="7">
        <v>0</v>
      </c>
      <c r="T15" s="7">
        <v>0</v>
      </c>
      <c r="U15" s="7">
        <v>0</v>
      </c>
      <c r="V15" s="7">
        <v>0</v>
      </c>
      <c r="W15" s="7">
        <v>3.7248782315473968E-2</v>
      </c>
      <c r="X15" s="7">
        <v>1.8824653428250283E-2</v>
      </c>
      <c r="Y15" s="7">
        <v>5.6073435743724254E-2</v>
      </c>
      <c r="Z15" s="7">
        <v>2.9238291494941927E-2</v>
      </c>
      <c r="AA15" s="7">
        <v>1.3617834394904462E-2</v>
      </c>
      <c r="AB15" s="7">
        <v>5.6073435743724254E-3</v>
      </c>
      <c r="AC15" s="7">
        <v>1.5219932559010867E-2</v>
      </c>
      <c r="AD15" s="7">
        <v>1.1615211689771452E-2</v>
      </c>
      <c r="AE15" s="7">
        <v>1.0413638066691646E-2</v>
      </c>
      <c r="AF15" s="7">
        <v>0</v>
      </c>
      <c r="AG15" s="7">
        <v>9.2120644436118407E-3</v>
      </c>
      <c r="AH15" s="7">
        <v>2.8036717871862127E-3</v>
      </c>
      <c r="AI15" s="7">
        <v>5.6073435743724254E-3</v>
      </c>
      <c r="AJ15" s="7">
        <v>7.2094417384788315E-3</v>
      </c>
      <c r="AK15" s="7">
        <v>1.562045710003747E-2</v>
      </c>
      <c r="AL15" s="7">
        <v>1.7623079805170479E-2</v>
      </c>
      <c r="AM15" s="7">
        <v>2.4031472461596109E-3</v>
      </c>
      <c r="AN15" s="7">
        <v>0</v>
      </c>
      <c r="AO15" s="7">
        <v>3.0840389659048336E-2</v>
      </c>
      <c r="AP15" s="7">
        <v>1.1615211689771452E-2</v>
      </c>
      <c r="AQ15" s="7">
        <v>1.4418883476957663E-2</v>
      </c>
      <c r="AS15" s="7">
        <f t="shared" si="0"/>
        <v>1.3675052186479689E-2</v>
      </c>
      <c r="AT15" s="7">
        <f t="shared" si="1"/>
        <v>1.4177959267657443E-2</v>
      </c>
    </row>
    <row r="16" spans="1:46" x14ac:dyDescent="0.2">
      <c r="A16" s="14" t="s">
        <v>125</v>
      </c>
      <c r="B16" s="7">
        <f>B13*0.5*16/19+B14*0.5*16/35.45+B15*16/32.07</f>
        <v>0.48016509539009727</v>
      </c>
      <c r="C16" s="7">
        <f t="shared" ref="C16:Z16" si="2">C13*0.5*16/19+C14*0.5*16/35.45+C15*16/32.07</f>
        <v>0.47970781679162638</v>
      </c>
      <c r="D16" s="7">
        <f t="shared" si="2"/>
        <v>0.47804191805779911</v>
      </c>
      <c r="E16" s="7">
        <f t="shared" si="2"/>
        <v>0.43360774851661094</v>
      </c>
      <c r="F16" s="7">
        <f t="shared" si="2"/>
        <v>0.4742388835275777</v>
      </c>
      <c r="G16" s="7">
        <f t="shared" si="2"/>
        <v>0.48190649869064062</v>
      </c>
      <c r="H16" s="7">
        <f t="shared" si="2"/>
        <v>0.48471506925167746</v>
      </c>
      <c r="I16" s="7">
        <f t="shared" si="2"/>
        <v>0.48349897395565383</v>
      </c>
      <c r="J16" s="7">
        <f t="shared" si="2"/>
        <v>0.46818691858564809</v>
      </c>
      <c r="K16" s="7">
        <f t="shared" si="2"/>
        <v>0.47072673188111314</v>
      </c>
      <c r="L16" s="7">
        <f t="shared" si="2"/>
        <v>0.48698734194396021</v>
      </c>
      <c r="M16" s="7">
        <f t="shared" si="2"/>
        <v>0.47686899922036702</v>
      </c>
      <c r="N16" s="7">
        <f t="shared" si="2"/>
        <v>0.42019746121297602</v>
      </c>
      <c r="O16" s="7">
        <f t="shared" si="2"/>
        <v>0.45211148284743091</v>
      </c>
      <c r="P16" s="7">
        <f t="shared" si="2"/>
        <v>0.50376853836146285</v>
      </c>
      <c r="Q16" s="7">
        <f t="shared" si="2"/>
        <v>0.46606108623850279</v>
      </c>
      <c r="R16" s="7">
        <f t="shared" si="2"/>
        <v>0.45900748165969429</v>
      </c>
      <c r="S16" s="7">
        <f t="shared" si="2"/>
        <v>0.47375428698686062</v>
      </c>
      <c r="T16" s="7">
        <f t="shared" si="2"/>
        <v>0.45618053596614949</v>
      </c>
      <c r="U16" s="7">
        <f t="shared" si="2"/>
        <v>0.48967352089674115</v>
      </c>
      <c r="V16" s="7">
        <f t="shared" si="2"/>
        <v>0.4483200950189295</v>
      </c>
      <c r="W16" s="7">
        <f t="shared" si="2"/>
        <v>0.48797725121689184</v>
      </c>
      <c r="X16" s="7">
        <f t="shared" si="2"/>
        <v>0.45316047048395414</v>
      </c>
      <c r="Y16" s="7">
        <f t="shared" si="2"/>
        <v>0.46073329738193874</v>
      </c>
      <c r="Z16" s="7">
        <f t="shared" si="2"/>
        <v>0.4863799761282665</v>
      </c>
      <c r="AA16" s="7">
        <f t="shared" ref="AA16:AQ16" si="3">AA13*0.5*16/19+AA14*0.5*16/35.45+AA15*16/32.07</f>
        <v>0.4784442667672838</v>
      </c>
      <c r="AB16" s="7">
        <f t="shared" si="3"/>
        <v>0.47286807400365305</v>
      </c>
      <c r="AC16" s="7">
        <f t="shared" si="3"/>
        <v>0.47066810898714678</v>
      </c>
      <c r="AD16" s="7">
        <f t="shared" si="3"/>
        <v>0.47744514100232816</v>
      </c>
      <c r="AE16" s="7">
        <f t="shared" si="3"/>
        <v>0.44592888134025177</v>
      </c>
      <c r="AF16" s="7">
        <f t="shared" si="3"/>
        <v>0.46488011283497882</v>
      </c>
      <c r="AG16" s="7">
        <f t="shared" si="3"/>
        <v>0.47669752999975512</v>
      </c>
      <c r="AH16" s="7">
        <f t="shared" si="3"/>
        <v>0.47259764772114948</v>
      </c>
      <c r="AI16" s="7">
        <f t="shared" si="3"/>
        <v>0.47016003451141042</v>
      </c>
      <c r="AJ16" s="7">
        <f t="shared" si="3"/>
        <v>0.47186201495412244</v>
      </c>
      <c r="AK16" s="7">
        <f t="shared" si="3"/>
        <v>0.4785407127014919</v>
      </c>
      <c r="AL16" s="7">
        <f t="shared" si="3"/>
        <v>0.47141571998971982</v>
      </c>
      <c r="AM16" s="7">
        <f t="shared" si="3"/>
        <v>0.45005649675715692</v>
      </c>
      <c r="AN16" s="7">
        <f t="shared" si="3"/>
        <v>0.43734837799717907</v>
      </c>
      <c r="AO16" s="7">
        <f t="shared" si="3"/>
        <v>0.48523138868440741</v>
      </c>
      <c r="AP16" s="7">
        <f t="shared" si="3"/>
        <v>0.47879916074844947</v>
      </c>
      <c r="AQ16" s="7">
        <f t="shared" si="3"/>
        <v>0.45763094105069907</v>
      </c>
      <c r="AS16" s="7">
        <f>AS13*0.5*16/19+AS14*0.5*16/35.45+AS15*16/32.07</f>
        <v>0.46944171643485116</v>
      </c>
      <c r="AT16" s="6"/>
    </row>
    <row r="17" spans="1:57" x14ac:dyDescent="0.2">
      <c r="A17" s="3" t="s">
        <v>5</v>
      </c>
      <c r="B17" s="7">
        <f>SUM(B6:B15)-B16</f>
        <v>97.61004483222105</v>
      </c>
      <c r="C17" s="7">
        <f t="shared" ref="C17:AQ17" si="4">SUM(C6:C15)-C16</f>
        <v>96.13484647483196</v>
      </c>
      <c r="D17" s="7">
        <f t="shared" si="4"/>
        <v>97.400046431342801</v>
      </c>
      <c r="E17" s="7">
        <f t="shared" si="4"/>
        <v>96.924902069482613</v>
      </c>
      <c r="F17" s="7">
        <f t="shared" si="4"/>
        <v>98.649783867248004</v>
      </c>
      <c r="G17" s="7">
        <f t="shared" si="4"/>
        <v>97.721658875789743</v>
      </c>
      <c r="H17" s="7">
        <f t="shared" si="4"/>
        <v>97.798200587278956</v>
      </c>
      <c r="I17" s="7">
        <f t="shared" si="4"/>
        <v>96.227225363035416</v>
      </c>
      <c r="J17" s="7">
        <f t="shared" si="4"/>
        <v>98.130638307893406</v>
      </c>
      <c r="K17" s="7">
        <f t="shared" si="4"/>
        <v>97.222891980881727</v>
      </c>
      <c r="L17" s="7">
        <f t="shared" si="4"/>
        <v>96.725432233146037</v>
      </c>
      <c r="M17" s="7">
        <f t="shared" si="4"/>
        <v>96.262540539925126</v>
      </c>
      <c r="N17" s="7">
        <f t="shared" si="4"/>
        <v>96.589669136511944</v>
      </c>
      <c r="O17" s="7">
        <f t="shared" si="4"/>
        <v>96.565943624957043</v>
      </c>
      <c r="P17" s="7">
        <f t="shared" si="4"/>
        <v>97.157898466814601</v>
      </c>
      <c r="Q17" s="7">
        <f t="shared" si="4"/>
        <v>96.052447853392806</v>
      </c>
      <c r="R17" s="7">
        <f t="shared" si="4"/>
        <v>97.441951452411573</v>
      </c>
      <c r="S17" s="7">
        <f t="shared" si="4"/>
        <v>98.177054399672912</v>
      </c>
      <c r="T17" s="7">
        <f t="shared" si="4"/>
        <v>96.395042835285153</v>
      </c>
      <c r="U17" s="7">
        <f t="shared" si="4"/>
        <v>96.665132063384547</v>
      </c>
      <c r="V17" s="7">
        <f t="shared" si="4"/>
        <v>96.675334506842503</v>
      </c>
      <c r="W17" s="7">
        <f t="shared" si="4"/>
        <v>96.469513516620808</v>
      </c>
      <c r="X17" s="7">
        <f t="shared" si="4"/>
        <v>96.408632125033236</v>
      </c>
      <c r="Y17" s="7">
        <f t="shared" si="4"/>
        <v>96.646269817782681</v>
      </c>
      <c r="Z17" s="7">
        <f t="shared" si="4"/>
        <v>97.516208884136091</v>
      </c>
      <c r="AA17" s="7">
        <f t="shared" si="4"/>
        <v>98.515173567627627</v>
      </c>
      <c r="AB17" s="7">
        <f t="shared" si="4"/>
        <v>99.0867392695707</v>
      </c>
      <c r="AC17" s="7">
        <f t="shared" si="4"/>
        <v>99.040551823571874</v>
      </c>
      <c r="AD17" s="7">
        <f t="shared" si="4"/>
        <v>98.886170070687442</v>
      </c>
      <c r="AE17" s="7">
        <f t="shared" si="4"/>
        <v>98.251484756726441</v>
      </c>
      <c r="AF17" s="7">
        <f t="shared" si="4"/>
        <v>98.558119887165034</v>
      </c>
      <c r="AG17" s="7">
        <f t="shared" si="4"/>
        <v>98.814514534443859</v>
      </c>
      <c r="AH17" s="7">
        <f t="shared" si="4"/>
        <v>98.463206024066054</v>
      </c>
      <c r="AI17" s="7">
        <f t="shared" si="4"/>
        <v>98.995447309062953</v>
      </c>
      <c r="AJ17" s="7">
        <f t="shared" si="4"/>
        <v>99.124347426784354</v>
      </c>
      <c r="AK17" s="7">
        <f t="shared" si="4"/>
        <v>98.586079744398546</v>
      </c>
      <c r="AL17" s="7">
        <f t="shared" si="4"/>
        <v>98.758207359815458</v>
      </c>
      <c r="AM17" s="7">
        <f t="shared" si="4"/>
        <v>98.557346650489009</v>
      </c>
      <c r="AN17" s="7">
        <f t="shared" si="4"/>
        <v>98.629651622002825</v>
      </c>
      <c r="AO17" s="7">
        <f t="shared" si="4"/>
        <v>97.932609000974637</v>
      </c>
      <c r="AP17" s="7">
        <f t="shared" si="4"/>
        <v>97.890816050941325</v>
      </c>
      <c r="AQ17" s="7">
        <f t="shared" si="4"/>
        <v>98.122787942426257</v>
      </c>
      <c r="AS17" s="7">
        <f>SUM(AS6:AS15)-AS16</f>
        <v>97.698954588058157</v>
      </c>
      <c r="AT17" s="6"/>
    </row>
    <row r="18" spans="1:57" x14ac:dyDescent="0.2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S18" s="6"/>
      <c r="AT18" s="6"/>
    </row>
    <row r="19" spans="1:57" x14ac:dyDescent="0.2">
      <c r="A19" s="3" t="s">
        <v>18</v>
      </c>
      <c r="B19" s="24" t="s">
        <v>28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S19" s="6"/>
      <c r="AT19" s="6"/>
    </row>
    <row r="20" spans="1:57" x14ac:dyDescent="0.2">
      <c r="A20" s="3" t="s">
        <v>7</v>
      </c>
      <c r="B20" s="7">
        <v>3.0549882941634188</v>
      </c>
      <c r="C20" s="7">
        <v>3.0423596874866199</v>
      </c>
      <c r="D20" s="7">
        <v>3.052570689027359</v>
      </c>
      <c r="E20" s="7">
        <v>3.0535065436520439</v>
      </c>
      <c r="F20" s="7">
        <v>3.0226653655554436</v>
      </c>
      <c r="G20" s="7">
        <v>3.0438373771819651</v>
      </c>
      <c r="H20" s="7">
        <v>3.0422210536350986</v>
      </c>
      <c r="I20" s="7">
        <v>3.0165382332880175</v>
      </c>
      <c r="J20" s="7">
        <v>3.0574657507588241</v>
      </c>
      <c r="K20" s="7">
        <v>3.0436495587582155</v>
      </c>
      <c r="L20" s="7">
        <v>3.0334413291693689</v>
      </c>
      <c r="M20" s="7">
        <v>3.0126979901492952</v>
      </c>
      <c r="N20" s="7">
        <v>3.013296993560413</v>
      </c>
      <c r="O20" s="7">
        <v>3.0508771404122439</v>
      </c>
      <c r="P20" s="7">
        <v>3.0497849291559125</v>
      </c>
      <c r="Q20" s="7">
        <v>3.0610568520654531</v>
      </c>
      <c r="R20" s="7">
        <v>3.0395623407275596</v>
      </c>
      <c r="S20" s="7">
        <v>3.0681945196485105</v>
      </c>
      <c r="T20" s="7">
        <v>3.0310146898439663</v>
      </c>
      <c r="U20" s="7">
        <v>3.0396315768020368</v>
      </c>
      <c r="V20" s="7">
        <v>3.0571821163806492</v>
      </c>
      <c r="W20" s="7">
        <v>3.059589796383456</v>
      </c>
      <c r="X20" s="7">
        <v>3.0735071829524543</v>
      </c>
      <c r="Y20" s="7">
        <v>3.0061055276293964</v>
      </c>
      <c r="Z20" s="7">
        <v>3.0442024250841522</v>
      </c>
      <c r="AA20" s="7">
        <v>3.0178219423333839</v>
      </c>
      <c r="AB20" s="7">
        <v>3.020303975117725</v>
      </c>
      <c r="AC20" s="7">
        <v>3.0161296257745631</v>
      </c>
      <c r="AD20" s="7">
        <v>3.0164396818245298</v>
      </c>
      <c r="AE20" s="7">
        <v>3.0142253113768902</v>
      </c>
      <c r="AF20" s="7">
        <v>3.0058460624656629</v>
      </c>
      <c r="AG20" s="7">
        <v>3.0172399749977519</v>
      </c>
      <c r="AH20" s="7">
        <v>3.0095089934870143</v>
      </c>
      <c r="AI20" s="7">
        <v>3.0146828513017163</v>
      </c>
      <c r="AJ20" s="7">
        <v>3.0245038364832948</v>
      </c>
      <c r="AK20" s="7">
        <v>3.0115086331974585</v>
      </c>
      <c r="AL20" s="7">
        <v>3.0120349624178733</v>
      </c>
      <c r="AM20" s="7">
        <v>3.008893636337902</v>
      </c>
      <c r="AN20" s="7">
        <v>3.0180921937071155</v>
      </c>
      <c r="AO20" s="7">
        <v>3.0062062487714085</v>
      </c>
      <c r="AP20" s="7">
        <v>3.0128976764740045</v>
      </c>
      <c r="AQ20" s="7">
        <v>3.0087417444753282</v>
      </c>
      <c r="AS20" s="7">
        <f t="shared" ref="AS20:AS26" si="5">AVERAGE(B20:AQ20)</f>
        <v>3.0310720312860844</v>
      </c>
      <c r="AT20" s="7">
        <f t="shared" ref="AT20:AT26" si="6">STDEV(B20:AQ20)</f>
        <v>2.0045258776716438E-2</v>
      </c>
      <c r="BE20" s="6"/>
    </row>
    <row r="21" spans="1:57" x14ac:dyDescent="0.2">
      <c r="A21" s="3" t="s">
        <v>8</v>
      </c>
      <c r="B21" s="7">
        <v>1.1208744901201124E-2</v>
      </c>
      <c r="C21" s="7">
        <v>1.3822530266210816E-3</v>
      </c>
      <c r="D21" s="7">
        <v>0</v>
      </c>
      <c r="E21" s="7">
        <v>2.3062351570178083E-3</v>
      </c>
      <c r="F21" s="7">
        <v>3.7947716371680355E-3</v>
      </c>
      <c r="G21" s="7">
        <v>0</v>
      </c>
      <c r="H21" s="7">
        <v>3.988875401161337E-3</v>
      </c>
      <c r="I21" s="7">
        <v>2.346712789912928E-3</v>
      </c>
      <c r="J21" s="7">
        <v>6.664236058220854E-3</v>
      </c>
      <c r="K21" s="7">
        <v>3.9377561966629955E-2</v>
      </c>
      <c r="L21" s="7">
        <v>3.870801530745846E-2</v>
      </c>
      <c r="M21" s="7">
        <v>5.4587941245541671E-2</v>
      </c>
      <c r="N21" s="7">
        <v>5.1971202779303402E-4</v>
      </c>
      <c r="O21" s="7">
        <v>1.201061849454945E-3</v>
      </c>
      <c r="P21" s="7">
        <v>0</v>
      </c>
      <c r="Q21" s="7">
        <v>3.7053899466378908E-3</v>
      </c>
      <c r="R21" s="7">
        <v>5.9576606187886974E-3</v>
      </c>
      <c r="S21" s="7">
        <v>3.5349487170681492E-3</v>
      </c>
      <c r="T21" s="7">
        <v>1.0682872881818042E-2</v>
      </c>
      <c r="U21" s="7">
        <v>5.0046596563185976E-2</v>
      </c>
      <c r="V21" s="7">
        <v>4.5346137706094719E-3</v>
      </c>
      <c r="W21" s="7">
        <v>4.0343140515607216E-3</v>
      </c>
      <c r="X21" s="7">
        <v>1.8838039004189725E-3</v>
      </c>
      <c r="Y21" s="7">
        <v>0.10718453030268059</v>
      </c>
      <c r="Z21" s="7">
        <v>6.6324095753905387E-3</v>
      </c>
      <c r="AA21" s="7">
        <v>3.2140696104242653E-3</v>
      </c>
      <c r="AB21" s="7">
        <v>0</v>
      </c>
      <c r="AC21" s="7">
        <v>0</v>
      </c>
      <c r="AD21" s="7">
        <v>9.5225179690161411E-3</v>
      </c>
      <c r="AE21" s="7">
        <v>8.4787819877196638E-5</v>
      </c>
      <c r="AF21" s="7">
        <v>8.4717570287049676E-4</v>
      </c>
      <c r="AG21" s="7">
        <v>1.3497004817905889E-3</v>
      </c>
      <c r="AH21" s="7">
        <v>9.3229470256658462E-4</v>
      </c>
      <c r="AI21" s="7">
        <v>4.2130426165324698E-4</v>
      </c>
      <c r="AJ21" s="7">
        <v>0</v>
      </c>
      <c r="AK21" s="7">
        <v>0</v>
      </c>
      <c r="AL21" s="7">
        <v>0</v>
      </c>
      <c r="AM21" s="7">
        <v>3.8095195581056836E-3</v>
      </c>
      <c r="AN21" s="7">
        <v>3.2942553454606257E-3</v>
      </c>
      <c r="AO21" s="7">
        <v>2.8985189275571028E-3</v>
      </c>
      <c r="AP21" s="7">
        <v>2.3856269336296771E-3</v>
      </c>
      <c r="AQ21" s="7">
        <v>5.1838836658839541E-3</v>
      </c>
      <c r="AS21" s="7">
        <f t="shared" si="5"/>
        <v>9.4815932541708527E-3</v>
      </c>
      <c r="AT21" s="7">
        <f t="shared" si="6"/>
        <v>2.0297822363748608E-2</v>
      </c>
    </row>
    <row r="22" spans="1:57" x14ac:dyDescent="0.2">
      <c r="A22" s="3" t="s">
        <v>11</v>
      </c>
      <c r="B22" s="7">
        <v>5.2268050241380107E-2</v>
      </c>
      <c r="C22" s="7">
        <v>3.5836424710640011E-2</v>
      </c>
      <c r="D22" s="7">
        <v>4.0596488581759717E-2</v>
      </c>
      <c r="E22" s="7">
        <v>3.6789381350745151E-2</v>
      </c>
      <c r="F22" s="7">
        <v>3.5615573487079812E-2</v>
      </c>
      <c r="G22" s="7">
        <v>4.1354784995703608E-2</v>
      </c>
      <c r="H22" s="7">
        <v>4.1451561126986863E-2</v>
      </c>
      <c r="I22" s="7">
        <v>0.15519205610991407</v>
      </c>
      <c r="J22" s="7">
        <v>4.9526293210436792E-2</v>
      </c>
      <c r="K22" s="7">
        <v>3.5279704643045279E-2</v>
      </c>
      <c r="L22" s="7">
        <v>2.7573927563344668E-2</v>
      </c>
      <c r="M22" s="7">
        <v>3.0459534118246374E-2</v>
      </c>
      <c r="N22" s="7">
        <v>0.19711310122008113</v>
      </c>
      <c r="O22" s="7">
        <v>2.6044702029774727E-2</v>
      </c>
      <c r="P22" s="7">
        <v>3.0220439051797648E-2</v>
      </c>
      <c r="Q22" s="7">
        <v>2.6881266510095207E-2</v>
      </c>
      <c r="R22" s="7">
        <v>3.5162528746795575E-2</v>
      </c>
      <c r="S22" s="7">
        <v>2.9141345501928879E-2</v>
      </c>
      <c r="T22" s="7">
        <v>3.7754879979512178E-2</v>
      </c>
      <c r="U22" s="7">
        <v>2.3109823907990559E-2</v>
      </c>
      <c r="V22" s="7">
        <v>2.2969148570468178E-2</v>
      </c>
      <c r="W22" s="7">
        <v>3.2591408471153216E-2</v>
      </c>
      <c r="X22" s="7">
        <v>2.2128242487656359E-2</v>
      </c>
      <c r="Y22" s="7">
        <v>3.4543255345861966E-2</v>
      </c>
      <c r="Z22" s="7">
        <v>1.7493925535885572E-2</v>
      </c>
      <c r="AA22" s="7">
        <v>4.5200992567469456E-2</v>
      </c>
      <c r="AB22" s="7">
        <v>4.042142531055426E-2</v>
      </c>
      <c r="AC22" s="7">
        <v>4.6872027126658486E-2</v>
      </c>
      <c r="AD22" s="7">
        <v>6.6953362711188E-2</v>
      </c>
      <c r="AE22" s="7">
        <v>4.6729842220476991E-2</v>
      </c>
      <c r="AF22" s="7">
        <v>5.9160985341520672E-2</v>
      </c>
      <c r="AG22" s="7">
        <v>5.5592866681652434E-2</v>
      </c>
      <c r="AH22" s="7">
        <v>5.3515909978244694E-2</v>
      </c>
      <c r="AI22" s="7">
        <v>6.5748057024912432E-2</v>
      </c>
      <c r="AJ22" s="7">
        <v>6.2335390915631998E-2</v>
      </c>
      <c r="AK22" s="7">
        <v>6.2444812013622682E-2</v>
      </c>
      <c r="AL22" s="7">
        <v>7.6276689390173499E-2</v>
      </c>
      <c r="AM22" s="7">
        <v>7.4764777218086609E-2</v>
      </c>
      <c r="AN22" s="7">
        <v>7.9402539967029395E-2</v>
      </c>
      <c r="AO22" s="7">
        <v>4.8838602322846134E-2</v>
      </c>
      <c r="AP22" s="7">
        <v>4.5817448717607172E-2</v>
      </c>
      <c r="AQ22" s="7">
        <v>5.2948921196210301E-2</v>
      </c>
      <c r="AS22" s="7">
        <f t="shared" si="5"/>
        <v>5.0002916623861159E-2</v>
      </c>
      <c r="AT22" s="7">
        <f t="shared" si="6"/>
        <v>3.2784495443307644E-2</v>
      </c>
    </row>
    <row r="23" spans="1:57" x14ac:dyDescent="0.2">
      <c r="A23" s="3" t="s">
        <v>12</v>
      </c>
      <c r="B23" s="13" t="s">
        <v>126</v>
      </c>
      <c r="C23" s="13" t="s">
        <v>126</v>
      </c>
      <c r="D23" s="13" t="s">
        <v>126</v>
      </c>
      <c r="E23" s="13" t="s">
        <v>126</v>
      </c>
      <c r="F23" s="13" t="s">
        <v>126</v>
      </c>
      <c r="G23" s="13" t="s">
        <v>126</v>
      </c>
      <c r="H23" s="13" t="s">
        <v>126</v>
      </c>
      <c r="I23" s="13" t="s">
        <v>126</v>
      </c>
      <c r="J23" s="13" t="s">
        <v>126</v>
      </c>
      <c r="K23" s="13" t="s">
        <v>126</v>
      </c>
      <c r="L23" s="13" t="s">
        <v>126</v>
      </c>
      <c r="M23" s="13" t="s">
        <v>126</v>
      </c>
      <c r="N23" s="13" t="s">
        <v>126</v>
      </c>
      <c r="O23" s="13" t="s">
        <v>126</v>
      </c>
      <c r="P23" s="13" t="s">
        <v>126</v>
      </c>
      <c r="Q23" s="13" t="s">
        <v>126</v>
      </c>
      <c r="R23" s="13" t="s">
        <v>126</v>
      </c>
      <c r="S23" s="13" t="s">
        <v>126</v>
      </c>
      <c r="T23" s="13" t="s">
        <v>126</v>
      </c>
      <c r="U23" s="13" t="s">
        <v>126</v>
      </c>
      <c r="V23" s="13" t="s">
        <v>126</v>
      </c>
      <c r="W23" s="13" t="s">
        <v>126</v>
      </c>
      <c r="X23" s="13" t="s">
        <v>126</v>
      </c>
      <c r="Y23" s="13" t="s">
        <v>126</v>
      </c>
      <c r="Z23" s="13" t="s">
        <v>126</v>
      </c>
      <c r="AA23" s="7">
        <v>5.2300466409711584E-3</v>
      </c>
      <c r="AB23" s="7">
        <v>4.2719938346869836E-3</v>
      </c>
      <c r="AC23" s="7">
        <v>4.7045602094340014E-3</v>
      </c>
      <c r="AD23" s="7">
        <v>4.2114959645235053E-3</v>
      </c>
      <c r="AE23" s="7">
        <v>2.1545954735356977E-3</v>
      </c>
      <c r="AF23" s="7">
        <v>6.02786889030308E-3</v>
      </c>
      <c r="AG23" s="7">
        <v>4.2872587019380723E-3</v>
      </c>
      <c r="AH23" s="7">
        <v>4.235684101745827E-3</v>
      </c>
      <c r="AI23" s="7">
        <v>5.495757900680175E-3</v>
      </c>
      <c r="AJ23" s="7">
        <v>5.338360756404207E-3</v>
      </c>
      <c r="AK23" s="7">
        <v>5.1629255457947094E-3</v>
      </c>
      <c r="AL23" s="7">
        <v>4.1527326503080705E-3</v>
      </c>
      <c r="AM23" s="7">
        <v>3.8722418423440181E-3</v>
      </c>
      <c r="AN23" s="7">
        <v>4.7937841471249968E-3</v>
      </c>
      <c r="AO23" s="7">
        <v>4.0438614786259949E-3</v>
      </c>
      <c r="AP23" s="7">
        <v>3.6084901335587246E-3</v>
      </c>
      <c r="AQ23" s="7">
        <v>5.038885288377544E-3</v>
      </c>
      <c r="AS23" s="7">
        <f t="shared" si="5"/>
        <v>4.5076790329621622E-3</v>
      </c>
      <c r="AT23" s="7">
        <f t="shared" si="6"/>
        <v>8.9048953650228168E-4</v>
      </c>
    </row>
    <row r="24" spans="1:57" x14ac:dyDescent="0.2">
      <c r="A24" s="3" t="s">
        <v>13</v>
      </c>
      <c r="B24" s="7">
        <v>8.8607503360175095E-3</v>
      </c>
      <c r="C24" s="7">
        <v>1.6484164598295371E-2</v>
      </c>
      <c r="D24" s="7">
        <v>8.3786013006029048E-3</v>
      </c>
      <c r="E24" s="7">
        <v>8.5310803579742231E-3</v>
      </c>
      <c r="F24" s="7">
        <v>1.2822204814409207E-2</v>
      </c>
      <c r="G24" s="7">
        <v>1.1018843365502129E-2</v>
      </c>
      <c r="H24" s="7">
        <v>1.3284074961525517E-2</v>
      </c>
      <c r="I24" s="7">
        <v>2.3062457560539588E-2</v>
      </c>
      <c r="J24" s="7">
        <v>1.4209903549846128E-2</v>
      </c>
      <c r="K24" s="7">
        <v>1.5594173070405202E-2</v>
      </c>
      <c r="L24" s="7">
        <v>8.8084798644540961E-3</v>
      </c>
      <c r="M24" s="7">
        <v>1.6300487173125315E-2</v>
      </c>
      <c r="N24" s="7">
        <v>1.730237505379632E-2</v>
      </c>
      <c r="O24" s="7">
        <v>1.6241661816964861E-2</v>
      </c>
      <c r="P24" s="7">
        <v>1.4899106972205613E-2</v>
      </c>
      <c r="Q24" s="7">
        <v>1.1561052638800676E-2</v>
      </c>
      <c r="R24" s="7">
        <v>1.6493410871386636E-2</v>
      </c>
      <c r="S24" s="7">
        <v>1.5683148191443771E-2</v>
      </c>
      <c r="T24" s="7">
        <v>1.3484817723967245E-2</v>
      </c>
      <c r="U24" s="7">
        <v>1.1732644604669783E-2</v>
      </c>
      <c r="V24" s="7">
        <v>1.173388064003264E-2</v>
      </c>
      <c r="W24" s="7">
        <v>2.2008462180666221E-2</v>
      </c>
      <c r="X24" s="7">
        <v>1.8763754907757925E-2</v>
      </c>
      <c r="Y24" s="7">
        <v>1.2975737387171865E-2</v>
      </c>
      <c r="Z24" s="7">
        <v>1.0647445526769545E-2</v>
      </c>
      <c r="AA24" s="7">
        <v>2.0929997466872151E-2</v>
      </c>
      <c r="AB24" s="7">
        <v>2.0424214235148112E-2</v>
      </c>
      <c r="AC24" s="7">
        <v>2.0322095879537441E-2</v>
      </c>
      <c r="AD24" s="7">
        <v>1.9973762775777681E-2</v>
      </c>
      <c r="AE24" s="7">
        <v>1.9717301291035383E-2</v>
      </c>
      <c r="AF24" s="7">
        <v>2.0711270725924227E-2</v>
      </c>
      <c r="AG24" s="7">
        <v>2.3137937792958561E-2</v>
      </c>
      <c r="AH24" s="7">
        <v>2.1857276202972665E-2</v>
      </c>
      <c r="AI24" s="7">
        <v>2.0474007504277889E-2</v>
      </c>
      <c r="AJ24" s="7">
        <v>2.0919028566577531E-2</v>
      </c>
      <c r="AK24" s="7">
        <v>2.3977028122863286E-2</v>
      </c>
      <c r="AL24" s="7">
        <v>1.8522589401658528E-2</v>
      </c>
      <c r="AM24" s="7">
        <v>1.7667501438584237E-2</v>
      </c>
      <c r="AN24" s="7">
        <v>1.8006035233573296E-2</v>
      </c>
      <c r="AO24" s="7">
        <v>1.9697827400382679E-2</v>
      </c>
      <c r="AP24" s="7">
        <v>1.9813376954426355E-2</v>
      </c>
      <c r="AQ24" s="7">
        <v>1.86222499863745E-2</v>
      </c>
      <c r="AS24" s="7">
        <f t="shared" si="5"/>
        <v>1.656324334398273E-2</v>
      </c>
      <c r="AT24" s="7">
        <f t="shared" si="6"/>
        <v>4.4230755562384367E-3</v>
      </c>
    </row>
    <row r="25" spans="1:57" x14ac:dyDescent="0.2">
      <c r="A25" s="3" t="s">
        <v>14</v>
      </c>
      <c r="B25" s="7">
        <v>4.7695155567739622</v>
      </c>
      <c r="C25" s="7">
        <v>4.8312263371934812</v>
      </c>
      <c r="D25" s="7">
        <v>4.814892060242693</v>
      </c>
      <c r="E25" s="7">
        <v>4.8080195625642714</v>
      </c>
      <c r="F25" s="7">
        <v>4.8788883164696015</v>
      </c>
      <c r="G25" s="7">
        <v>4.8303723613941196</v>
      </c>
      <c r="H25" s="7">
        <v>4.8230944007429573</v>
      </c>
      <c r="I25" s="7">
        <v>4.7667743961032514</v>
      </c>
      <c r="J25" s="7">
        <v>4.768311757793934</v>
      </c>
      <c r="K25" s="7">
        <v>4.7393139972856089</v>
      </c>
      <c r="L25" s="7">
        <v>4.7819248132886001</v>
      </c>
      <c r="M25" s="7">
        <v>4.7876104262904624</v>
      </c>
      <c r="N25" s="7">
        <v>4.7447523827144691</v>
      </c>
      <c r="O25" s="7">
        <v>4.8225459985396748</v>
      </c>
      <c r="P25" s="7">
        <v>4.8210594629700054</v>
      </c>
      <c r="Q25" s="7">
        <v>4.7924820015421137</v>
      </c>
      <c r="R25" s="7">
        <v>4.8304266717059878</v>
      </c>
      <c r="S25" s="7">
        <v>4.7652162725202682</v>
      </c>
      <c r="T25" s="7">
        <v>4.8466838780986592</v>
      </c>
      <c r="U25" s="7">
        <v>4.7401907425495242</v>
      </c>
      <c r="V25" s="7">
        <v>4.8008299902664895</v>
      </c>
      <c r="W25" s="7">
        <v>4.7821988045095019</v>
      </c>
      <c r="X25" s="7">
        <v>4.7577087067068229</v>
      </c>
      <c r="Y25" s="7">
        <v>4.6825558271978176</v>
      </c>
      <c r="Z25" s="7">
        <v>4.8348976695032633</v>
      </c>
      <c r="AA25" s="7">
        <v>4.8657657366085898</v>
      </c>
      <c r="AB25" s="7">
        <v>4.8781734579981002</v>
      </c>
      <c r="AC25" s="7">
        <v>4.8772526809656513</v>
      </c>
      <c r="AD25" s="7">
        <v>4.8428347118679174</v>
      </c>
      <c r="AE25" s="7">
        <v>4.8835816651747646</v>
      </c>
      <c r="AF25" s="7">
        <v>4.8892484088558792</v>
      </c>
      <c r="AG25" s="7">
        <v>4.8658666419815741</v>
      </c>
      <c r="AH25" s="7">
        <v>4.8856332311914938</v>
      </c>
      <c r="AI25" s="7">
        <v>4.8646055838025166</v>
      </c>
      <c r="AJ25" s="7">
        <v>4.8435487325056492</v>
      </c>
      <c r="AK25" s="7">
        <v>4.8718466683970592</v>
      </c>
      <c r="AL25" s="7">
        <v>4.8611266587486854</v>
      </c>
      <c r="AM25" s="7">
        <v>4.8629264390230809</v>
      </c>
      <c r="AN25" s="7">
        <v>4.8339404716154153</v>
      </c>
      <c r="AO25" s="7">
        <v>4.8903207173467189</v>
      </c>
      <c r="AP25" s="7">
        <v>4.8804461772828214</v>
      </c>
      <c r="AQ25" s="7">
        <v>4.8761727818025991</v>
      </c>
      <c r="AS25" s="7">
        <f t="shared" si="5"/>
        <v>4.8236853133365729</v>
      </c>
      <c r="AT25" s="7">
        <f t="shared" si="6"/>
        <v>5.1091219073499922E-2</v>
      </c>
    </row>
    <row r="26" spans="1:57" x14ac:dyDescent="0.2">
      <c r="A26" s="3" t="s">
        <v>15</v>
      </c>
      <c r="B26" s="7">
        <v>1.8934834875378958E-2</v>
      </c>
      <c r="C26" s="7">
        <v>1.5578697455587397E-2</v>
      </c>
      <c r="D26" s="7">
        <v>9.4122546130991809E-3</v>
      </c>
      <c r="E26" s="7">
        <v>1.6562292565726115E-2</v>
      </c>
      <c r="F26" s="7">
        <v>1.6841896131924283E-2</v>
      </c>
      <c r="G26" s="7">
        <v>1.5321134579525228E-2</v>
      </c>
      <c r="H26" s="7">
        <v>1.7279156556924608E-2</v>
      </c>
      <c r="I26" s="7">
        <v>1.7864162852846189E-2</v>
      </c>
      <c r="J26" s="7">
        <v>2.1918392864565466E-2</v>
      </c>
      <c r="K26" s="7">
        <v>4.3866208344285465E-2</v>
      </c>
      <c r="L26" s="7">
        <v>4.134685149052289E-2</v>
      </c>
      <c r="M26" s="7">
        <v>4.9417389107690238E-2</v>
      </c>
      <c r="N26" s="7">
        <v>1.3100466110070487E-2</v>
      </c>
      <c r="O26" s="7">
        <v>1.1145325768130486E-2</v>
      </c>
      <c r="P26" s="7">
        <v>1.8717336232422853E-2</v>
      </c>
      <c r="Q26" s="7">
        <v>1.8045538504164776E-2</v>
      </c>
      <c r="R26" s="7">
        <v>1.4192431238712536E-2</v>
      </c>
      <c r="S26" s="7">
        <v>2.4806074461893243E-2</v>
      </c>
      <c r="T26" s="7">
        <v>6.347907648617388E-3</v>
      </c>
      <c r="U26" s="7">
        <v>5.1589307612704076E-2</v>
      </c>
      <c r="V26" s="7">
        <v>2.4884924060341117E-2</v>
      </c>
      <c r="W26" s="7">
        <v>1.2316411553838917E-2</v>
      </c>
      <c r="X26" s="7">
        <v>2.7727461431578233E-2</v>
      </c>
      <c r="Y26" s="7">
        <v>8.0584600780596302E-2</v>
      </c>
      <c r="Z26" s="7">
        <v>2.638015514584308E-2</v>
      </c>
      <c r="AA26" s="7">
        <v>2.378046332357394E-2</v>
      </c>
      <c r="AB26" s="7">
        <v>1.1897941654397497E-2</v>
      </c>
      <c r="AC26" s="7">
        <v>2.1049142764618594E-2</v>
      </c>
      <c r="AD26" s="7">
        <v>1.1764852362477462E-2</v>
      </c>
      <c r="AE26" s="7">
        <v>2.4167483516419799E-2</v>
      </c>
      <c r="AF26" s="7">
        <v>1.7083917232948588E-2</v>
      </c>
      <c r="AG26" s="7">
        <v>1.0631912767831906E-2</v>
      </c>
      <c r="AH26" s="7">
        <v>1.8241650805749937E-2</v>
      </c>
      <c r="AI26" s="7">
        <v>1.2253713980030789E-2</v>
      </c>
      <c r="AJ26" s="7">
        <v>1.3197792095000313E-2</v>
      </c>
      <c r="AK26" s="7">
        <v>1.5593965854027413E-2</v>
      </c>
      <c r="AL26" s="7">
        <v>1.966784752898184E-2</v>
      </c>
      <c r="AM26" s="7">
        <v>2.1831821033877513E-2</v>
      </c>
      <c r="AN26" s="7">
        <v>2.4076348156297864E-2</v>
      </c>
      <c r="AO26" s="7">
        <v>3.1572663335581785E-2</v>
      </c>
      <c r="AP26" s="7">
        <v>2.6598123718631562E-2</v>
      </c>
      <c r="AQ26" s="7">
        <v>2.9990066412697892E-2</v>
      </c>
      <c r="AS26" s="7">
        <f t="shared" si="5"/>
        <v>2.2561450441193672E-2</v>
      </c>
      <c r="AT26" s="7">
        <f t="shared" si="6"/>
        <v>1.372393713082894E-2</v>
      </c>
    </row>
    <row r="27" spans="1:57" x14ac:dyDescent="0.2">
      <c r="A27" s="8" t="s">
        <v>20</v>
      </c>
      <c r="B27" s="9">
        <f t="shared" ref="B27:AQ27" si="7">SUM(B20:B26)</f>
        <v>7.9157762312913587</v>
      </c>
      <c r="C27" s="9">
        <f t="shared" si="7"/>
        <v>7.9428675644712445</v>
      </c>
      <c r="D27" s="9">
        <f t="shared" si="7"/>
        <v>7.9258500937655141</v>
      </c>
      <c r="E27" s="9">
        <f t="shared" si="7"/>
        <v>7.925715095647778</v>
      </c>
      <c r="F27" s="9">
        <f t="shared" si="7"/>
        <v>7.970628128095627</v>
      </c>
      <c r="G27" s="9">
        <f t="shared" si="7"/>
        <v>7.9419045015168157</v>
      </c>
      <c r="H27" s="9">
        <f t="shared" si="7"/>
        <v>7.9413191224246544</v>
      </c>
      <c r="I27" s="9">
        <f t="shared" si="7"/>
        <v>7.9817780187044818</v>
      </c>
      <c r="J27" s="9">
        <f t="shared" si="7"/>
        <v>7.9180963342358268</v>
      </c>
      <c r="K27" s="9">
        <f t="shared" si="7"/>
        <v>7.9170812040681904</v>
      </c>
      <c r="L27" s="9">
        <f t="shared" si="7"/>
        <v>7.9318034166837492</v>
      </c>
      <c r="M27" s="9">
        <f t="shared" si="7"/>
        <v>7.9510737680843615</v>
      </c>
      <c r="N27" s="9">
        <f t="shared" si="7"/>
        <v>7.9860850306866231</v>
      </c>
      <c r="O27" s="9">
        <f t="shared" si="7"/>
        <v>7.9280558904162435</v>
      </c>
      <c r="P27" s="9">
        <f t="shared" si="7"/>
        <v>7.9346812743823438</v>
      </c>
      <c r="Q27" s="9">
        <f t="shared" si="7"/>
        <v>7.9137321012072652</v>
      </c>
      <c r="R27" s="9">
        <f t="shared" si="7"/>
        <v>7.9417950439092309</v>
      </c>
      <c r="S27" s="9">
        <f t="shared" si="7"/>
        <v>7.906576309041113</v>
      </c>
      <c r="T27" s="9">
        <f t="shared" si="7"/>
        <v>7.9459690461765398</v>
      </c>
      <c r="U27" s="9">
        <f t="shared" si="7"/>
        <v>7.9163006920401111</v>
      </c>
      <c r="V27" s="9">
        <f t="shared" si="7"/>
        <v>7.92213467368859</v>
      </c>
      <c r="W27" s="9">
        <f t="shared" si="7"/>
        <v>7.9127391971501773</v>
      </c>
      <c r="X27" s="9">
        <f t="shared" si="7"/>
        <v>7.9017191523866881</v>
      </c>
      <c r="Y27" s="9">
        <f t="shared" si="7"/>
        <v>7.9239494786435243</v>
      </c>
      <c r="Z27" s="9">
        <f t="shared" si="7"/>
        <v>7.9402540303713041</v>
      </c>
      <c r="AA27" s="9">
        <f t="shared" si="7"/>
        <v>7.9819432485512838</v>
      </c>
      <c r="AB27" s="9">
        <f t="shared" si="7"/>
        <v>7.9754930081506119</v>
      </c>
      <c r="AC27" s="9">
        <f t="shared" si="7"/>
        <v>7.9863301327204628</v>
      </c>
      <c r="AD27" s="9">
        <f t="shared" si="7"/>
        <v>7.9717003854754305</v>
      </c>
      <c r="AE27" s="9">
        <f t="shared" si="7"/>
        <v>7.9906609868729994</v>
      </c>
      <c r="AF27" s="9">
        <f t="shared" si="7"/>
        <v>7.9989256892151097</v>
      </c>
      <c r="AG27" s="9">
        <f t="shared" si="7"/>
        <v>7.9781062934054985</v>
      </c>
      <c r="AH27" s="9">
        <f t="shared" si="7"/>
        <v>7.9939250404697884</v>
      </c>
      <c r="AI27" s="9">
        <f t="shared" si="7"/>
        <v>7.9836812757757878</v>
      </c>
      <c r="AJ27" s="9">
        <f t="shared" si="7"/>
        <v>7.9698431413225581</v>
      </c>
      <c r="AK27" s="9">
        <f t="shared" si="7"/>
        <v>7.9905340331308263</v>
      </c>
      <c r="AL27" s="9">
        <f t="shared" si="7"/>
        <v>7.9917814801376803</v>
      </c>
      <c r="AM27" s="9">
        <f t="shared" si="7"/>
        <v>7.9937659364519815</v>
      </c>
      <c r="AN27" s="9">
        <f t="shared" si="7"/>
        <v>7.9816056281720158</v>
      </c>
      <c r="AO27" s="9">
        <f t="shared" si="7"/>
        <v>8.0035784395831211</v>
      </c>
      <c r="AP27" s="9">
        <f t="shared" si="7"/>
        <v>7.9915669202146802</v>
      </c>
      <c r="AQ27" s="9">
        <f t="shared" si="7"/>
        <v>7.9966985328274713</v>
      </c>
      <c r="AS27" s="9">
        <f>SUM(AS20:AS26)</f>
        <v>7.9578742273188272</v>
      </c>
      <c r="AT27" s="6"/>
    </row>
    <row r="28" spans="1:57" x14ac:dyDescent="0.2">
      <c r="A28" s="3" t="s">
        <v>16</v>
      </c>
      <c r="B28" s="7">
        <v>5.3710803916521177E-4</v>
      </c>
      <c r="C28" s="7">
        <v>8.7431141441748211E-3</v>
      </c>
      <c r="D28" s="7">
        <v>1.6159876479775266E-3</v>
      </c>
      <c r="E28" s="7">
        <v>6.2132133010908428E-3</v>
      </c>
      <c r="F28" s="7">
        <v>1.8935644169704488E-2</v>
      </c>
      <c r="G28" s="7">
        <v>3.2244615322206236E-3</v>
      </c>
      <c r="H28" s="7">
        <v>1.7446751383679741E-2</v>
      </c>
      <c r="I28" s="7">
        <v>7.4217879760983064E-3</v>
      </c>
      <c r="J28" s="7">
        <v>1.7608234745330058E-2</v>
      </c>
      <c r="K28" s="7">
        <v>0</v>
      </c>
      <c r="L28" s="7">
        <v>2.1667113552167484E-3</v>
      </c>
      <c r="M28" s="7">
        <v>5.718410856577834E-3</v>
      </c>
      <c r="N28" s="7">
        <v>0</v>
      </c>
      <c r="O28" s="7">
        <v>0</v>
      </c>
      <c r="P28" s="7">
        <v>1.6480235323898383E-2</v>
      </c>
      <c r="Q28" s="7">
        <v>2.9978282751874901E-3</v>
      </c>
      <c r="R28" s="7">
        <v>1.292015013231926E-2</v>
      </c>
      <c r="S28" s="7">
        <v>2.3158033773872655E-2</v>
      </c>
      <c r="T28" s="7">
        <v>5.1768857376487598E-3</v>
      </c>
      <c r="U28" s="7">
        <v>2.7056230206764245E-4</v>
      </c>
      <c r="V28" s="7">
        <v>1.4882494320929271E-2</v>
      </c>
      <c r="W28" s="7">
        <v>0</v>
      </c>
      <c r="X28" s="7">
        <v>5.1453534716443669E-3</v>
      </c>
      <c r="Y28" s="7">
        <v>2.6989265948240346E-3</v>
      </c>
      <c r="Z28" s="7">
        <v>1.0756855368022065E-2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S28" s="7">
        <f>AVERAGE(B28:AQ28)</f>
        <v>4.3837797726583375E-3</v>
      </c>
      <c r="AT28" s="7">
        <f>STDEV(B28:AQ28)</f>
        <v>6.5673309650860897E-3</v>
      </c>
    </row>
    <row r="29" spans="1:57" x14ac:dyDescent="0.2">
      <c r="A29" s="3" t="s">
        <v>17</v>
      </c>
      <c r="B29" s="7">
        <v>0.30571977473274026</v>
      </c>
      <c r="C29" s="7">
        <v>0.30254072868074611</v>
      </c>
      <c r="D29" s="7">
        <v>0.29649992454147128</v>
      </c>
      <c r="E29" s="7">
        <v>0.27031497569092472</v>
      </c>
      <c r="F29" s="7">
        <v>0.28145230697185664</v>
      </c>
      <c r="G29" s="7">
        <v>0.28990592436023072</v>
      </c>
      <c r="H29" s="7">
        <v>0.28556112767081759</v>
      </c>
      <c r="I29" s="7">
        <v>0.30039961132740378</v>
      </c>
      <c r="J29" s="7">
        <v>0.27740288614474756</v>
      </c>
      <c r="K29" s="7">
        <v>0.29726409626683303</v>
      </c>
      <c r="L29" s="7">
        <v>0.29990157805951417</v>
      </c>
      <c r="M29" s="7">
        <v>0.28795227050914529</v>
      </c>
      <c r="N29" s="7">
        <v>0.27338655894055158</v>
      </c>
      <c r="O29" s="7">
        <v>0.28618600696839686</v>
      </c>
      <c r="P29" s="7">
        <v>0.30509526727629499</v>
      </c>
      <c r="Q29" s="7">
        <v>0.29607734417821729</v>
      </c>
      <c r="R29" s="7">
        <v>0.27540359981743762</v>
      </c>
      <c r="S29" s="7">
        <v>0.27634360098563149</v>
      </c>
      <c r="T29" s="7">
        <v>0.29002242806686701</v>
      </c>
      <c r="U29" s="7">
        <v>0.31438652600198386</v>
      </c>
      <c r="V29" s="7">
        <v>0.27323183316424365</v>
      </c>
      <c r="W29" s="7">
        <v>0.30263638761529887</v>
      </c>
      <c r="X29" s="7">
        <v>0.28027299164302599</v>
      </c>
      <c r="Y29" s="7">
        <v>0.27469667268785891</v>
      </c>
      <c r="Z29" s="7">
        <v>0.29057164176073141</v>
      </c>
      <c r="AA29" s="7">
        <v>0.29964285920935613</v>
      </c>
      <c r="AB29" s="7">
        <v>0.29678611678603806</v>
      </c>
      <c r="AC29" s="7">
        <v>0.29270315022433341</v>
      </c>
      <c r="AD29" s="7">
        <v>0.29854211689019705</v>
      </c>
      <c r="AE29" s="7">
        <v>0.28068659769561966</v>
      </c>
      <c r="AF29" s="7">
        <v>0.29581941678450097</v>
      </c>
      <c r="AG29" s="7">
        <v>0.29913350860554694</v>
      </c>
      <c r="AH29" s="7">
        <v>0.29996942469046817</v>
      </c>
      <c r="AI29" s="7">
        <v>0.29579573740119613</v>
      </c>
      <c r="AJ29" s="7">
        <v>0.2955559464120649</v>
      </c>
      <c r="AK29" s="7">
        <v>0.29933163262974433</v>
      </c>
      <c r="AL29" s="7">
        <v>0.29372085556945265</v>
      </c>
      <c r="AM29" s="7">
        <v>0.28541608284621772</v>
      </c>
      <c r="AN29" s="7">
        <v>0.27748044959496349</v>
      </c>
      <c r="AO29" s="7">
        <v>0.30085962740154226</v>
      </c>
      <c r="AP29" s="7">
        <v>0.3027064959077454</v>
      </c>
      <c r="AQ29" s="7">
        <v>0.28752255112858183</v>
      </c>
      <c r="AS29" s="7">
        <f>AVERAGE(B29:AQ29)</f>
        <v>0.2913071103295366</v>
      </c>
      <c r="AT29" s="7">
        <f>STDEV(B29:AQ29)</f>
        <v>1.0761228819962649E-2</v>
      </c>
    </row>
    <row r="30" spans="1:57" x14ac:dyDescent="0.2">
      <c r="A30" s="3" t="s">
        <v>47</v>
      </c>
      <c r="B30" s="7">
        <v>0</v>
      </c>
      <c r="C30" s="7">
        <v>0</v>
      </c>
      <c r="D30" s="7">
        <v>3.8346153754930698E-3</v>
      </c>
      <c r="E30" s="7">
        <v>8.3332718945348819E-4</v>
      </c>
      <c r="F30" s="7">
        <v>0</v>
      </c>
      <c r="G30" s="7">
        <v>7.2050694284976477E-3</v>
      </c>
      <c r="H30" s="7">
        <v>2.9935247015834242E-3</v>
      </c>
      <c r="I30" s="7">
        <v>3.9136303386167063E-3</v>
      </c>
      <c r="J30" s="7">
        <v>8.229984335858632E-4</v>
      </c>
      <c r="K30" s="7">
        <v>1.7233122384414563E-3</v>
      </c>
      <c r="L30" s="7">
        <v>5.5913167699720321E-3</v>
      </c>
      <c r="M30" s="7">
        <v>7.3662199833167338E-3</v>
      </c>
      <c r="N30" s="7">
        <v>0</v>
      </c>
      <c r="O30" s="7">
        <v>2.5753111218308144E-3</v>
      </c>
      <c r="P30" s="7">
        <v>8.3341382130858882E-4</v>
      </c>
      <c r="Q30" s="7">
        <v>1.2933850432817269E-3</v>
      </c>
      <c r="R30" s="7">
        <v>2.5548775291834849E-3</v>
      </c>
      <c r="S30" s="7">
        <v>0</v>
      </c>
      <c r="T30" s="7">
        <v>0</v>
      </c>
      <c r="U30" s="7">
        <v>0</v>
      </c>
      <c r="V30" s="7">
        <v>0</v>
      </c>
      <c r="W30" s="7">
        <v>5.9908323877034169E-3</v>
      </c>
      <c r="X30" s="7">
        <v>3.020252443702826E-3</v>
      </c>
      <c r="Y30" s="7">
        <v>8.9660856028873897E-3</v>
      </c>
      <c r="Z30" s="7">
        <v>4.6583484436888362E-3</v>
      </c>
      <c r="AA30" s="7">
        <v>2.1581566978477388E-3</v>
      </c>
      <c r="AB30" s="7">
        <v>8.8313837826437815E-4</v>
      </c>
      <c r="AC30" s="7">
        <v>2.3998276220003377E-3</v>
      </c>
      <c r="AD30" s="7">
        <v>1.8340185786537688E-3</v>
      </c>
      <c r="AE30" s="7">
        <v>1.6543949357679458E-3</v>
      </c>
      <c r="AF30" s="7">
        <v>0</v>
      </c>
      <c r="AG30" s="7">
        <v>1.4560545029882596E-3</v>
      </c>
      <c r="AH30" s="7">
        <v>4.4523669146381308E-4</v>
      </c>
      <c r="AI30" s="7">
        <v>8.8529142789661697E-4</v>
      </c>
      <c r="AJ30" s="7">
        <v>1.1351167090575182E-3</v>
      </c>
      <c r="AK30" s="7">
        <v>2.4777034661560707E-3</v>
      </c>
      <c r="AL30" s="7">
        <v>2.7911296549496777E-3</v>
      </c>
      <c r="AM30" s="7">
        <v>3.8118984263198132E-4</v>
      </c>
      <c r="AN30" s="7">
        <v>0</v>
      </c>
      <c r="AO30" s="7">
        <v>4.9262939712610976E-3</v>
      </c>
      <c r="AP30" s="7">
        <v>1.8542781096952722E-3</v>
      </c>
      <c r="AQ30" s="7">
        <v>2.2959386973666093E-3</v>
      </c>
      <c r="AS30" s="7">
        <f>AVERAGE(B30:AQ30)</f>
        <v>2.184625955679728E-3</v>
      </c>
      <c r="AT30" s="7">
        <f>STDEV(B30:AQ30)</f>
        <v>2.272220667842979E-3</v>
      </c>
      <c r="BE30" s="6"/>
    </row>
    <row r="31" spans="1:57" x14ac:dyDescent="0.2">
      <c r="A31" s="3" t="s">
        <v>25</v>
      </c>
      <c r="B31" s="7">
        <f>IF((1-B28-B29-B30)&gt;0,1-B28-B29-B30,0)</f>
        <v>0.69374311722809456</v>
      </c>
      <c r="C31" s="7">
        <f t="shared" ref="C31:Z31" si="8">IF((1-C28-C29-C30)&gt;0,1-C28-C29-C30,0)</f>
        <v>0.68871615717507906</v>
      </c>
      <c r="D31" s="7">
        <f t="shared" si="8"/>
        <v>0.6980494724350581</v>
      </c>
      <c r="E31" s="7">
        <f t="shared" si="8"/>
        <v>0.72263848381853102</v>
      </c>
      <c r="F31" s="7">
        <f t="shared" si="8"/>
        <v>0.69961204885843886</v>
      </c>
      <c r="G31" s="7">
        <f t="shared" si="8"/>
        <v>0.69966454467905093</v>
      </c>
      <c r="H31" s="7">
        <f t="shared" si="8"/>
        <v>0.69399859624391913</v>
      </c>
      <c r="I31" s="7">
        <f t="shared" si="8"/>
        <v>0.68826497035788126</v>
      </c>
      <c r="J31" s="7">
        <f t="shared" si="8"/>
        <v>0.70416588067633645</v>
      </c>
      <c r="K31" s="7">
        <f t="shared" si="8"/>
        <v>0.7010125914947255</v>
      </c>
      <c r="L31" s="7">
        <f t="shared" si="8"/>
        <v>0.69234039381529711</v>
      </c>
      <c r="M31" s="7">
        <f t="shared" si="8"/>
        <v>0.69896309865096007</v>
      </c>
      <c r="N31" s="7">
        <f t="shared" si="8"/>
        <v>0.72661344105944847</v>
      </c>
      <c r="O31" s="7">
        <f t="shared" si="8"/>
        <v>0.71123868190977235</v>
      </c>
      <c r="P31" s="7">
        <f t="shared" si="8"/>
        <v>0.67759108357849795</v>
      </c>
      <c r="Q31" s="7">
        <f t="shared" si="8"/>
        <v>0.69963144250331355</v>
      </c>
      <c r="R31" s="7">
        <f t="shared" si="8"/>
        <v>0.70912137252105967</v>
      </c>
      <c r="S31" s="7">
        <f t="shared" si="8"/>
        <v>0.70049836524049591</v>
      </c>
      <c r="T31" s="7">
        <f t="shared" si="8"/>
        <v>0.7048006861954843</v>
      </c>
      <c r="U31" s="7">
        <f t="shared" si="8"/>
        <v>0.68534291169594841</v>
      </c>
      <c r="V31" s="7">
        <f t="shared" si="8"/>
        <v>0.71188567251482704</v>
      </c>
      <c r="W31" s="7">
        <f t="shared" si="8"/>
        <v>0.69137277999699775</v>
      </c>
      <c r="X31" s="7">
        <f t="shared" si="8"/>
        <v>0.7115614024416268</v>
      </c>
      <c r="Y31" s="7">
        <f t="shared" si="8"/>
        <v>0.71363831511442966</v>
      </c>
      <c r="Z31" s="7">
        <f t="shared" si="8"/>
        <v>0.69401315442755762</v>
      </c>
      <c r="AA31" s="7">
        <f t="shared" ref="AA31" si="9">IF((1-AA28-AA29-AA30)&gt;0,1-AA28-AA29-AA30,0)</f>
        <v>0.69819898409279624</v>
      </c>
      <c r="AB31" s="7">
        <f t="shared" ref="AB31" si="10">IF((1-AB28-AB29-AB30)&gt;0,1-AB28-AB29-AB30,0)</f>
        <v>0.70233074483569757</v>
      </c>
      <c r="AC31" s="7">
        <f t="shared" ref="AC31" si="11">IF((1-AC28-AC29-AC30)&gt;0,1-AC28-AC29-AC30,0)</f>
        <v>0.70489702215366634</v>
      </c>
      <c r="AD31" s="7">
        <f t="shared" ref="AD31" si="12">IF((1-AD28-AD29-AD30)&gt;0,1-AD28-AD29-AD30,0)</f>
        <v>0.69962386453114922</v>
      </c>
      <c r="AE31" s="7">
        <f t="shared" ref="AE31" si="13">IF((1-AE28-AE29-AE30)&gt;0,1-AE28-AE29-AE30,0)</f>
        <v>0.71765900736861243</v>
      </c>
      <c r="AF31" s="7">
        <f t="shared" ref="AF31" si="14">IF((1-AF28-AF29-AF30)&gt;0,1-AF28-AF29-AF30,0)</f>
        <v>0.70418058321549903</v>
      </c>
      <c r="AG31" s="7">
        <f t="shared" ref="AG31" si="15">IF((1-AG28-AG29-AG30)&gt;0,1-AG28-AG29-AG30,0)</f>
        <v>0.69941043689146487</v>
      </c>
      <c r="AH31" s="7">
        <f t="shared" ref="AH31" si="16">IF((1-AH28-AH29-AH30)&gt;0,1-AH28-AH29-AH30,0)</f>
        <v>0.69958533861806804</v>
      </c>
      <c r="AI31" s="7">
        <f t="shared" ref="AI31" si="17">IF((1-AI28-AI29-AI30)&gt;0,1-AI28-AI29-AI30,0)</f>
        <v>0.70331897117090725</v>
      </c>
      <c r="AJ31" s="7">
        <f t="shared" ref="AJ31" si="18">IF((1-AJ28-AJ29-AJ30)&gt;0,1-AJ28-AJ29-AJ30,0)</f>
        <v>0.70330893687887752</v>
      </c>
      <c r="AK31" s="7">
        <f t="shared" ref="AK31" si="19">IF((1-AK28-AK29-AK30)&gt;0,1-AK28-AK29-AK30,0)</f>
        <v>0.69819066390409956</v>
      </c>
      <c r="AL31" s="7">
        <f t="shared" ref="AL31" si="20">IF((1-AL28-AL29-AL30)&gt;0,1-AL28-AL29-AL30,0)</f>
        <v>0.70348801477559775</v>
      </c>
      <c r="AM31" s="7">
        <f t="shared" ref="AM31" si="21">IF((1-AM28-AM29-AM30)&gt;0,1-AM28-AM29-AM30,0)</f>
        <v>0.7142027273111502</v>
      </c>
      <c r="AN31" s="7">
        <f t="shared" ref="AN31" si="22">IF((1-AN28-AN29-AN30)&gt;0,1-AN28-AN29-AN30,0)</f>
        <v>0.72251955040503657</v>
      </c>
      <c r="AO31" s="7">
        <f t="shared" ref="AO31" si="23">IF((1-AO28-AO29-AO30)&gt;0,1-AO28-AO29-AO30,0)</f>
        <v>0.69421407862719664</v>
      </c>
      <c r="AP31" s="7">
        <f t="shared" ref="AP31" si="24">IF((1-AP28-AP29-AP30)&gt;0,1-AP28-AP29-AP30,0)</f>
        <v>0.69543922598255925</v>
      </c>
      <c r="AQ31" s="7">
        <f t="shared" ref="AQ31" si="25">IF((1-AQ28-AQ29-AQ30)&gt;0,1-AQ28-AQ29-AQ30,0)</f>
        <v>0.71018151017405151</v>
      </c>
      <c r="AS31" s="7">
        <f>AVERAGE(B31:AQ31)</f>
        <v>0.70212448394212534</v>
      </c>
      <c r="AT31" s="7">
        <f>STDEV(B31:AQ31)</f>
        <v>1.0171184063302844E-2</v>
      </c>
    </row>
    <row r="32" spans="1:57" x14ac:dyDescent="0.2">
      <c r="A32" s="8" t="s">
        <v>23</v>
      </c>
      <c r="B32" s="9">
        <f>SUM(B28:B31)</f>
        <v>1</v>
      </c>
      <c r="C32" s="9">
        <f t="shared" ref="C32:H32" si="26">SUM(C28:C31)</f>
        <v>1</v>
      </c>
      <c r="D32" s="9">
        <f t="shared" si="26"/>
        <v>1</v>
      </c>
      <c r="E32" s="9">
        <f t="shared" si="26"/>
        <v>1</v>
      </c>
      <c r="F32" s="9">
        <f>SUM(F28:F31)</f>
        <v>1</v>
      </c>
      <c r="G32" s="9">
        <f t="shared" si="26"/>
        <v>0.99999999999999989</v>
      </c>
      <c r="H32" s="9">
        <f t="shared" si="26"/>
        <v>0.99999999999999989</v>
      </c>
      <c r="I32" s="9">
        <f t="shared" ref="I32:Z32" si="27">SUM(I28:I31)</f>
        <v>1</v>
      </c>
      <c r="J32" s="9">
        <f t="shared" si="27"/>
        <v>1</v>
      </c>
      <c r="K32" s="9">
        <f t="shared" si="27"/>
        <v>1</v>
      </c>
      <c r="L32" s="9">
        <f t="shared" si="27"/>
        <v>1</v>
      </c>
      <c r="M32" s="9">
        <f t="shared" si="27"/>
        <v>0.99999999999999989</v>
      </c>
      <c r="N32" s="9">
        <f t="shared" si="27"/>
        <v>1</v>
      </c>
      <c r="O32" s="9">
        <f t="shared" si="27"/>
        <v>1</v>
      </c>
      <c r="P32" s="9">
        <f t="shared" si="27"/>
        <v>0.99999999999999989</v>
      </c>
      <c r="Q32" s="9">
        <f t="shared" si="27"/>
        <v>1</v>
      </c>
      <c r="R32" s="9">
        <f t="shared" si="27"/>
        <v>1</v>
      </c>
      <c r="S32" s="9">
        <f t="shared" si="27"/>
        <v>1</v>
      </c>
      <c r="T32" s="9">
        <f t="shared" si="27"/>
        <v>1</v>
      </c>
      <c r="U32" s="9">
        <f t="shared" si="27"/>
        <v>0.99999999999999989</v>
      </c>
      <c r="V32" s="9">
        <f t="shared" si="27"/>
        <v>1</v>
      </c>
      <c r="W32" s="9">
        <f t="shared" si="27"/>
        <v>1</v>
      </c>
      <c r="X32" s="9">
        <f t="shared" si="27"/>
        <v>1</v>
      </c>
      <c r="Y32" s="9">
        <f t="shared" si="27"/>
        <v>1</v>
      </c>
      <c r="Z32" s="9">
        <f t="shared" si="27"/>
        <v>1</v>
      </c>
      <c r="AA32" s="9">
        <f t="shared" ref="AA32" si="28">SUM(AA28:AA31)</f>
        <v>1</v>
      </c>
      <c r="AB32" s="9">
        <f t="shared" ref="AB32" si="29">SUM(AB28:AB31)</f>
        <v>1</v>
      </c>
      <c r="AC32" s="9">
        <f t="shared" ref="AC32" si="30">SUM(AC28:AC31)</f>
        <v>1</v>
      </c>
      <c r="AD32" s="9">
        <f t="shared" ref="AD32" si="31">SUM(AD28:AD31)</f>
        <v>1</v>
      </c>
      <c r="AE32" s="9">
        <f t="shared" ref="AE32" si="32">SUM(AE28:AE31)</f>
        <v>1</v>
      </c>
      <c r="AF32" s="9">
        <f t="shared" ref="AF32" si="33">SUM(AF28:AF31)</f>
        <v>1</v>
      </c>
      <c r="AG32" s="9">
        <f t="shared" ref="AG32" si="34">SUM(AG28:AG31)</f>
        <v>1</v>
      </c>
      <c r="AH32" s="9">
        <f t="shared" ref="AH32" si="35">SUM(AH28:AH31)</f>
        <v>1</v>
      </c>
      <c r="AI32" s="9">
        <f t="shared" ref="AI32" si="36">SUM(AI28:AI31)</f>
        <v>1</v>
      </c>
      <c r="AJ32" s="9">
        <f t="shared" ref="AJ32" si="37">SUM(AJ28:AJ31)</f>
        <v>1</v>
      </c>
      <c r="AK32" s="9">
        <f t="shared" ref="AK32" si="38">SUM(AK28:AK31)</f>
        <v>1</v>
      </c>
      <c r="AL32" s="9">
        <f t="shared" ref="AL32" si="39">SUM(AL28:AL31)</f>
        <v>1</v>
      </c>
      <c r="AM32" s="9">
        <f t="shared" ref="AM32" si="40">SUM(AM28:AM31)</f>
        <v>0.99999999999999989</v>
      </c>
      <c r="AN32" s="9">
        <f t="shared" ref="AN32" si="41">SUM(AN28:AN31)</f>
        <v>1</v>
      </c>
      <c r="AO32" s="9">
        <f t="shared" ref="AO32" si="42">SUM(AO28:AO31)</f>
        <v>1</v>
      </c>
      <c r="AP32" s="9">
        <f t="shared" ref="AP32" si="43">SUM(AP28:AP31)</f>
        <v>1</v>
      </c>
      <c r="AQ32" s="9">
        <f t="shared" ref="AQ32" si="44">SUM(AQ28:AQ31)</f>
        <v>1</v>
      </c>
      <c r="AS32" s="9">
        <f>SUM(AS28:AS31)</f>
        <v>1</v>
      </c>
      <c r="AT32" s="6"/>
    </row>
    <row r="33" spans="1:50" x14ac:dyDescent="0.2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S33" s="6"/>
      <c r="AT33" s="6"/>
    </row>
    <row r="34" spans="1:50" x14ac:dyDescent="0.2">
      <c r="A34" s="3" t="s">
        <v>21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S34" s="6"/>
      <c r="AT34" s="6"/>
    </row>
    <row r="35" spans="1:50" x14ac:dyDescent="0.2">
      <c r="A35" s="3" t="s">
        <v>16</v>
      </c>
      <c r="B35" s="7">
        <f>IF(SUM(B28+B29)&gt;1,1-B29,B28)</f>
        <v>5.3710803916521177E-4</v>
      </c>
      <c r="C35" s="7">
        <f t="shared" ref="C35:H35" si="45">IF(SUM(C28+C29)&gt;1,1-C29,C28)</f>
        <v>8.7431141441748211E-3</v>
      </c>
      <c r="D35" s="7">
        <f t="shared" si="45"/>
        <v>1.6159876479775266E-3</v>
      </c>
      <c r="E35" s="7">
        <f t="shared" si="45"/>
        <v>6.2132133010908428E-3</v>
      </c>
      <c r="F35" s="7">
        <f>IF(SUM(F28+F29)&gt;1,1-F29,F28)</f>
        <v>1.8935644169704488E-2</v>
      </c>
      <c r="G35" s="7">
        <f t="shared" si="45"/>
        <v>3.2244615322206236E-3</v>
      </c>
      <c r="H35" s="7">
        <f t="shared" si="45"/>
        <v>1.7446751383679741E-2</v>
      </c>
      <c r="I35" s="7">
        <f>IF(SUM(I28+I29)&gt;1,1-I29,I28)</f>
        <v>7.4217879760983064E-3</v>
      </c>
      <c r="J35" s="7">
        <f t="shared" ref="J35:Z35" si="46">IF(SUM(J28+J29)&gt;1,1-J29,J28)</f>
        <v>1.7608234745330058E-2</v>
      </c>
      <c r="K35" s="7">
        <f t="shared" si="46"/>
        <v>0</v>
      </c>
      <c r="L35" s="7">
        <f t="shared" si="46"/>
        <v>2.1667113552167484E-3</v>
      </c>
      <c r="M35" s="7">
        <f t="shared" si="46"/>
        <v>5.718410856577834E-3</v>
      </c>
      <c r="N35" s="7">
        <f>IF(SUM(N28+N29)&gt;1,1-N29,N28)</f>
        <v>0</v>
      </c>
      <c r="O35" s="7">
        <f t="shared" si="46"/>
        <v>0</v>
      </c>
      <c r="P35" s="7">
        <f t="shared" si="46"/>
        <v>1.6480235323898383E-2</v>
      </c>
      <c r="Q35" s="7">
        <f t="shared" si="46"/>
        <v>2.9978282751874901E-3</v>
      </c>
      <c r="R35" s="7">
        <f t="shared" si="46"/>
        <v>1.292015013231926E-2</v>
      </c>
      <c r="S35" s="7">
        <f t="shared" si="46"/>
        <v>2.3158033773872655E-2</v>
      </c>
      <c r="T35" s="7">
        <f>IF(SUM(T28+T29)&gt;1,1-T29,T28)</f>
        <v>5.1768857376487598E-3</v>
      </c>
      <c r="U35" s="7">
        <f t="shared" si="46"/>
        <v>2.7056230206764245E-4</v>
      </c>
      <c r="V35" s="7">
        <f t="shared" si="46"/>
        <v>1.4882494320929271E-2</v>
      </c>
      <c r="W35" s="7">
        <f t="shared" si="46"/>
        <v>0</v>
      </c>
      <c r="X35" s="7">
        <f t="shared" si="46"/>
        <v>5.1453534716443669E-3</v>
      </c>
      <c r="Y35" s="7">
        <f t="shared" si="46"/>
        <v>2.6989265948240346E-3</v>
      </c>
      <c r="Z35" s="7">
        <f t="shared" si="46"/>
        <v>1.0756855368022065E-2</v>
      </c>
      <c r="AA35" s="7">
        <f t="shared" ref="AA35:AQ35" si="47">IF(SUM(AA28+AA29)&gt;1,1-AA29,AA28)</f>
        <v>0</v>
      </c>
      <c r="AB35" s="7">
        <f t="shared" si="47"/>
        <v>0</v>
      </c>
      <c r="AC35" s="7">
        <f t="shared" si="47"/>
        <v>0</v>
      </c>
      <c r="AD35" s="7">
        <f t="shared" si="47"/>
        <v>0</v>
      </c>
      <c r="AE35" s="7">
        <f t="shared" si="47"/>
        <v>0</v>
      </c>
      <c r="AF35" s="7">
        <f t="shared" si="47"/>
        <v>0</v>
      </c>
      <c r="AG35" s="7">
        <f t="shared" si="47"/>
        <v>0</v>
      </c>
      <c r="AH35" s="7">
        <f t="shared" si="47"/>
        <v>0</v>
      </c>
      <c r="AI35" s="7">
        <f t="shared" si="47"/>
        <v>0</v>
      </c>
      <c r="AJ35" s="7">
        <f t="shared" si="47"/>
        <v>0</v>
      </c>
      <c r="AK35" s="7">
        <f t="shared" si="47"/>
        <v>0</v>
      </c>
      <c r="AL35" s="7">
        <f t="shared" si="47"/>
        <v>0</v>
      </c>
      <c r="AM35" s="7">
        <f t="shared" si="47"/>
        <v>0</v>
      </c>
      <c r="AN35" s="7">
        <f t="shared" si="47"/>
        <v>0</v>
      </c>
      <c r="AO35" s="7">
        <f t="shared" si="47"/>
        <v>0</v>
      </c>
      <c r="AP35" s="7">
        <f t="shared" si="47"/>
        <v>0</v>
      </c>
      <c r="AQ35" s="7">
        <f t="shared" si="47"/>
        <v>0</v>
      </c>
      <c r="AS35" s="7">
        <f>AVERAGE(B35:AQ35)</f>
        <v>4.3837797726583375E-3</v>
      </c>
      <c r="AT35" s="7">
        <f>STDEV(B35:Z35)</f>
        <v>7.1282032550464445E-3</v>
      </c>
      <c r="AW35" s="6"/>
      <c r="AX35" s="6"/>
    </row>
    <row r="36" spans="1:50" x14ac:dyDescent="0.2">
      <c r="A36" s="3" t="s">
        <v>17</v>
      </c>
      <c r="B36" s="7">
        <f>B29</f>
        <v>0.30571977473274026</v>
      </c>
      <c r="C36" s="7">
        <f t="shared" ref="C36:H36" si="48">C29</f>
        <v>0.30254072868074611</v>
      </c>
      <c r="D36" s="7">
        <f t="shared" si="48"/>
        <v>0.29649992454147128</v>
      </c>
      <c r="E36" s="7">
        <f t="shared" si="48"/>
        <v>0.27031497569092472</v>
      </c>
      <c r="F36" s="7">
        <f>F29</f>
        <v>0.28145230697185664</v>
      </c>
      <c r="G36" s="7">
        <f t="shared" si="48"/>
        <v>0.28990592436023072</v>
      </c>
      <c r="H36" s="7">
        <f t="shared" si="48"/>
        <v>0.28556112767081759</v>
      </c>
      <c r="I36" s="7">
        <f>I29</f>
        <v>0.30039961132740378</v>
      </c>
      <c r="J36" s="7">
        <f t="shared" ref="J36:Z36" si="49">J29</f>
        <v>0.27740288614474756</v>
      </c>
      <c r="K36" s="7">
        <f t="shared" si="49"/>
        <v>0.29726409626683303</v>
      </c>
      <c r="L36" s="7">
        <f t="shared" si="49"/>
        <v>0.29990157805951417</v>
      </c>
      <c r="M36" s="7">
        <f t="shared" si="49"/>
        <v>0.28795227050914529</v>
      </c>
      <c r="N36" s="7">
        <f>N29</f>
        <v>0.27338655894055158</v>
      </c>
      <c r="O36" s="7">
        <f t="shared" si="49"/>
        <v>0.28618600696839686</v>
      </c>
      <c r="P36" s="7">
        <f t="shared" si="49"/>
        <v>0.30509526727629499</v>
      </c>
      <c r="Q36" s="7">
        <f t="shared" si="49"/>
        <v>0.29607734417821729</v>
      </c>
      <c r="R36" s="7">
        <f t="shared" si="49"/>
        <v>0.27540359981743762</v>
      </c>
      <c r="S36" s="7">
        <f t="shared" si="49"/>
        <v>0.27634360098563149</v>
      </c>
      <c r="T36" s="7">
        <f>T29</f>
        <v>0.29002242806686701</v>
      </c>
      <c r="U36" s="7">
        <f t="shared" si="49"/>
        <v>0.31438652600198386</v>
      </c>
      <c r="V36" s="7">
        <f t="shared" si="49"/>
        <v>0.27323183316424365</v>
      </c>
      <c r="W36" s="7">
        <f t="shared" si="49"/>
        <v>0.30263638761529887</v>
      </c>
      <c r="X36" s="7">
        <f t="shared" si="49"/>
        <v>0.28027299164302599</v>
      </c>
      <c r="Y36" s="7">
        <f t="shared" si="49"/>
        <v>0.27469667268785891</v>
      </c>
      <c r="Z36" s="7">
        <f t="shared" si="49"/>
        <v>0.29057164176073141</v>
      </c>
      <c r="AA36" s="7">
        <f t="shared" ref="AA36:AQ36" si="50">AA29</f>
        <v>0.29964285920935613</v>
      </c>
      <c r="AB36" s="7">
        <f t="shared" si="50"/>
        <v>0.29678611678603806</v>
      </c>
      <c r="AC36" s="7">
        <f t="shared" si="50"/>
        <v>0.29270315022433341</v>
      </c>
      <c r="AD36" s="7">
        <f t="shared" si="50"/>
        <v>0.29854211689019705</v>
      </c>
      <c r="AE36" s="7">
        <f t="shared" si="50"/>
        <v>0.28068659769561966</v>
      </c>
      <c r="AF36" s="7">
        <f t="shared" si="50"/>
        <v>0.29581941678450097</v>
      </c>
      <c r="AG36" s="7">
        <f t="shared" si="50"/>
        <v>0.29913350860554694</v>
      </c>
      <c r="AH36" s="7">
        <f t="shared" si="50"/>
        <v>0.29996942469046817</v>
      </c>
      <c r="AI36" s="7">
        <f t="shared" si="50"/>
        <v>0.29579573740119613</v>
      </c>
      <c r="AJ36" s="7">
        <f t="shared" si="50"/>
        <v>0.2955559464120649</v>
      </c>
      <c r="AK36" s="7">
        <f t="shared" si="50"/>
        <v>0.29933163262974433</v>
      </c>
      <c r="AL36" s="7">
        <f t="shared" si="50"/>
        <v>0.29372085556945265</v>
      </c>
      <c r="AM36" s="7">
        <f t="shared" si="50"/>
        <v>0.28541608284621772</v>
      </c>
      <c r="AN36" s="7">
        <f t="shared" si="50"/>
        <v>0.27748044959496349</v>
      </c>
      <c r="AO36" s="7">
        <f t="shared" si="50"/>
        <v>0.30085962740154226</v>
      </c>
      <c r="AP36" s="7">
        <f t="shared" si="50"/>
        <v>0.3027064959077454</v>
      </c>
      <c r="AQ36" s="7">
        <f t="shared" si="50"/>
        <v>0.28752255112858183</v>
      </c>
      <c r="AS36" s="7">
        <f>AVERAGE(B36:Z36)</f>
        <v>0.28932904256251879</v>
      </c>
      <c r="AT36" s="7">
        <f>STDEV(B36:Z36)</f>
        <v>1.2344169483885342E-2</v>
      </c>
      <c r="AW36" s="6"/>
      <c r="AX36" s="6"/>
    </row>
    <row r="37" spans="1:50" x14ac:dyDescent="0.2">
      <c r="A37" s="3" t="s">
        <v>24</v>
      </c>
      <c r="B37" s="7">
        <f>1-B35-B36</f>
        <v>0.69374311722809456</v>
      </c>
      <c r="C37" s="7">
        <f t="shared" ref="C37:H37" si="51">1-C35-C36</f>
        <v>0.68871615717507906</v>
      </c>
      <c r="D37" s="7">
        <f t="shared" si="51"/>
        <v>0.70188408781055123</v>
      </c>
      <c r="E37" s="7">
        <f t="shared" si="51"/>
        <v>0.72347181100798452</v>
      </c>
      <c r="F37" s="7">
        <f>1-F35-F36</f>
        <v>0.69961204885843886</v>
      </c>
      <c r="G37" s="7">
        <f t="shared" si="51"/>
        <v>0.70686961410754856</v>
      </c>
      <c r="H37" s="7">
        <f t="shared" si="51"/>
        <v>0.69699212094550256</v>
      </c>
      <c r="I37" s="7">
        <f t="shared" ref="I37:Z37" si="52">1-I35-I36</f>
        <v>0.69217860069649795</v>
      </c>
      <c r="J37" s="7">
        <f t="shared" si="52"/>
        <v>0.70498887910992236</v>
      </c>
      <c r="K37" s="7">
        <f t="shared" si="52"/>
        <v>0.70273590373316697</v>
      </c>
      <c r="L37" s="7">
        <f t="shared" si="52"/>
        <v>0.69793171058526915</v>
      </c>
      <c r="M37" s="7">
        <f t="shared" si="52"/>
        <v>0.70632931863427684</v>
      </c>
      <c r="N37" s="7">
        <f t="shared" si="52"/>
        <v>0.72661344105944847</v>
      </c>
      <c r="O37" s="7">
        <f t="shared" si="52"/>
        <v>0.7138139930316032</v>
      </c>
      <c r="P37" s="7">
        <f t="shared" si="52"/>
        <v>0.67842449739980659</v>
      </c>
      <c r="Q37" s="7">
        <f t="shared" si="52"/>
        <v>0.70092482754659524</v>
      </c>
      <c r="R37" s="7">
        <f t="shared" si="52"/>
        <v>0.71167625005024315</v>
      </c>
      <c r="S37" s="7">
        <f t="shared" si="52"/>
        <v>0.70049836524049591</v>
      </c>
      <c r="T37" s="7">
        <f t="shared" si="52"/>
        <v>0.7048006861954843</v>
      </c>
      <c r="U37" s="7">
        <f t="shared" si="52"/>
        <v>0.68534291169594841</v>
      </c>
      <c r="V37" s="7">
        <f t="shared" si="52"/>
        <v>0.71188567251482704</v>
      </c>
      <c r="W37" s="7">
        <f t="shared" si="52"/>
        <v>0.69736361238470113</v>
      </c>
      <c r="X37" s="7">
        <f t="shared" si="52"/>
        <v>0.71458165488532965</v>
      </c>
      <c r="Y37" s="7">
        <f t="shared" si="52"/>
        <v>0.72260440071731702</v>
      </c>
      <c r="Z37" s="7">
        <f t="shared" si="52"/>
        <v>0.69867150287124646</v>
      </c>
      <c r="AA37" s="7">
        <f t="shared" ref="AA37" si="53">1-AA35-AA36</f>
        <v>0.70035714079064393</v>
      </c>
      <c r="AB37" s="7">
        <f t="shared" ref="AB37" si="54">1-AB35-AB36</f>
        <v>0.70321388321396194</v>
      </c>
      <c r="AC37" s="7">
        <f t="shared" ref="AC37" si="55">1-AC35-AC36</f>
        <v>0.70729684977566665</v>
      </c>
      <c r="AD37" s="7">
        <f t="shared" ref="AD37" si="56">1-AD35-AD36</f>
        <v>0.70145788310980295</v>
      </c>
      <c r="AE37" s="7">
        <f t="shared" ref="AE37" si="57">1-AE35-AE36</f>
        <v>0.71931340230438034</v>
      </c>
      <c r="AF37" s="7">
        <f t="shared" ref="AF37" si="58">1-AF35-AF36</f>
        <v>0.70418058321549903</v>
      </c>
      <c r="AG37" s="7">
        <f t="shared" ref="AG37" si="59">1-AG35-AG36</f>
        <v>0.70086649139445312</v>
      </c>
      <c r="AH37" s="7">
        <f t="shared" ref="AH37" si="60">1-AH35-AH36</f>
        <v>0.70003057530953183</v>
      </c>
      <c r="AI37" s="7">
        <f t="shared" ref="AI37" si="61">1-AI35-AI36</f>
        <v>0.70420426259880387</v>
      </c>
      <c r="AJ37" s="7">
        <f t="shared" ref="AJ37" si="62">1-AJ35-AJ36</f>
        <v>0.70444405358793505</v>
      </c>
      <c r="AK37" s="7">
        <f t="shared" ref="AK37" si="63">1-AK35-AK36</f>
        <v>0.70066836737025562</v>
      </c>
      <c r="AL37" s="7">
        <f t="shared" ref="AL37" si="64">1-AL35-AL36</f>
        <v>0.7062791444305474</v>
      </c>
      <c r="AM37" s="7">
        <f t="shared" ref="AM37" si="65">1-AM35-AM36</f>
        <v>0.71458391715378222</v>
      </c>
      <c r="AN37" s="7">
        <f t="shared" ref="AN37" si="66">1-AN35-AN36</f>
        <v>0.72251955040503657</v>
      </c>
      <c r="AO37" s="7">
        <f t="shared" ref="AO37" si="67">1-AO35-AO36</f>
        <v>0.69914037259845774</v>
      </c>
      <c r="AP37" s="7">
        <f t="shared" ref="AP37" si="68">1-AP35-AP36</f>
        <v>0.69729350409225455</v>
      </c>
      <c r="AQ37" s="7">
        <f t="shared" ref="AQ37" si="69">1-AQ35-AQ36</f>
        <v>0.71247744887141817</v>
      </c>
      <c r="AS37" s="7">
        <f>AVERAGE(B37:Z37)</f>
        <v>0.70330620741941496</v>
      </c>
      <c r="AT37" s="7">
        <f>STDEV(B37:Z37)</f>
        <v>1.1646597556271707E-2</v>
      </c>
      <c r="AW37" s="6"/>
      <c r="AX37" s="6"/>
    </row>
    <row r="38" spans="1:50" x14ac:dyDescent="0.2">
      <c r="A38" s="11" t="s">
        <v>22</v>
      </c>
      <c r="B38" s="10">
        <f>SUM(B35:B37)</f>
        <v>1</v>
      </c>
      <c r="C38" s="10">
        <f t="shared" ref="C38:H38" si="70">SUM(C35:C37)</f>
        <v>1</v>
      </c>
      <c r="D38" s="10">
        <f t="shared" si="70"/>
        <v>1</v>
      </c>
      <c r="E38" s="10">
        <f t="shared" si="70"/>
        <v>1</v>
      </c>
      <c r="F38" s="10">
        <f>SUM(F35:F37)</f>
        <v>1</v>
      </c>
      <c r="G38" s="10">
        <f t="shared" si="70"/>
        <v>0.99999999999999989</v>
      </c>
      <c r="H38" s="10">
        <f t="shared" si="70"/>
        <v>0.99999999999999989</v>
      </c>
      <c r="I38" s="10">
        <f t="shared" ref="I38:Z38" si="71">SUM(I35:I37)</f>
        <v>1</v>
      </c>
      <c r="J38" s="10">
        <f t="shared" si="71"/>
        <v>1</v>
      </c>
      <c r="K38" s="10">
        <f t="shared" si="71"/>
        <v>1</v>
      </c>
      <c r="L38" s="10">
        <f t="shared" si="71"/>
        <v>1</v>
      </c>
      <c r="M38" s="10">
        <f t="shared" si="71"/>
        <v>1</v>
      </c>
      <c r="N38" s="10">
        <f t="shared" si="71"/>
        <v>1</v>
      </c>
      <c r="O38" s="10">
        <f t="shared" si="71"/>
        <v>1</v>
      </c>
      <c r="P38" s="10">
        <f t="shared" si="71"/>
        <v>1</v>
      </c>
      <c r="Q38" s="10">
        <f t="shared" si="71"/>
        <v>1</v>
      </c>
      <c r="R38" s="10">
        <f t="shared" si="71"/>
        <v>1</v>
      </c>
      <c r="S38" s="10">
        <f t="shared" si="71"/>
        <v>1</v>
      </c>
      <c r="T38" s="10">
        <f t="shared" si="71"/>
        <v>1</v>
      </c>
      <c r="U38" s="10">
        <f t="shared" si="71"/>
        <v>0.99999999999999989</v>
      </c>
      <c r="V38" s="10">
        <f t="shared" si="71"/>
        <v>1</v>
      </c>
      <c r="W38" s="10">
        <f t="shared" si="71"/>
        <v>1</v>
      </c>
      <c r="X38" s="10">
        <f t="shared" si="71"/>
        <v>1</v>
      </c>
      <c r="Y38" s="10">
        <f t="shared" si="71"/>
        <v>1</v>
      </c>
      <c r="Z38" s="10">
        <f t="shared" si="71"/>
        <v>1</v>
      </c>
      <c r="AA38" s="10">
        <f t="shared" ref="AA38" si="72">SUM(AA35:AA37)</f>
        <v>1</v>
      </c>
      <c r="AB38" s="10">
        <f t="shared" ref="AB38" si="73">SUM(AB35:AB37)</f>
        <v>1</v>
      </c>
      <c r="AC38" s="10">
        <f t="shared" ref="AC38" si="74">SUM(AC35:AC37)</f>
        <v>1</v>
      </c>
      <c r="AD38" s="10">
        <f t="shared" ref="AD38" si="75">SUM(AD35:AD37)</f>
        <v>1</v>
      </c>
      <c r="AE38" s="10">
        <f t="shared" ref="AE38" si="76">SUM(AE35:AE37)</f>
        <v>1</v>
      </c>
      <c r="AF38" s="10">
        <f t="shared" ref="AF38" si="77">SUM(AF35:AF37)</f>
        <v>1</v>
      </c>
      <c r="AG38" s="10">
        <f t="shared" ref="AG38" si="78">SUM(AG35:AG37)</f>
        <v>1</v>
      </c>
      <c r="AH38" s="10">
        <f t="shared" ref="AH38" si="79">SUM(AH35:AH37)</f>
        <v>1</v>
      </c>
      <c r="AI38" s="10">
        <f t="shared" ref="AI38" si="80">SUM(AI35:AI37)</f>
        <v>1</v>
      </c>
      <c r="AJ38" s="10">
        <f t="shared" ref="AJ38" si="81">SUM(AJ35:AJ37)</f>
        <v>1</v>
      </c>
      <c r="AK38" s="10">
        <f t="shared" ref="AK38" si="82">SUM(AK35:AK37)</f>
        <v>1</v>
      </c>
      <c r="AL38" s="10">
        <f t="shared" ref="AL38" si="83">SUM(AL35:AL37)</f>
        <v>1</v>
      </c>
      <c r="AM38" s="10">
        <f t="shared" ref="AM38" si="84">SUM(AM35:AM37)</f>
        <v>1</v>
      </c>
      <c r="AN38" s="10">
        <f t="shared" ref="AN38" si="85">SUM(AN35:AN37)</f>
        <v>1</v>
      </c>
      <c r="AO38" s="10">
        <f t="shared" ref="AO38" si="86">SUM(AO35:AO37)</f>
        <v>1</v>
      </c>
      <c r="AP38" s="10">
        <f t="shared" ref="AP38" si="87">SUM(AP35:AP37)</f>
        <v>1</v>
      </c>
      <c r="AQ38" s="10">
        <f t="shared" ref="AQ38" si="88">SUM(AQ35:AQ37)</f>
        <v>1</v>
      </c>
      <c r="AS38" s="9">
        <f>SUM(AS34:AS37)</f>
        <v>0.99701902975459211</v>
      </c>
      <c r="AT38" s="6"/>
    </row>
    <row r="39" spans="1:50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50" ht="17" x14ac:dyDescent="0.25">
      <c r="A40" s="12" t="s">
        <v>40</v>
      </c>
    </row>
    <row r="41" spans="1:50" x14ac:dyDescent="0.2">
      <c r="A41" t="s">
        <v>129</v>
      </c>
    </row>
    <row r="42" spans="1:50" x14ac:dyDescent="0.2">
      <c r="A42" t="s">
        <v>130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50" x14ac:dyDescent="0.2">
      <c r="B43" s="6"/>
      <c r="C43" s="6"/>
      <c r="D43" s="6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6"/>
      <c r="W43" s="6"/>
      <c r="X43" s="6"/>
      <c r="Y43" s="6"/>
      <c r="Z43" s="6"/>
    </row>
    <row r="44" spans="1:5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50" x14ac:dyDescent="0.2"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50" x14ac:dyDescent="0.2">
      <c r="Q46" s="21"/>
      <c r="T46" s="21"/>
    </row>
    <row r="47" spans="1:50" x14ac:dyDescent="0.2">
      <c r="Q47" s="21"/>
      <c r="T47" s="21"/>
    </row>
    <row r="48" spans="1:50" x14ac:dyDescent="0.2">
      <c r="T48" s="21"/>
    </row>
    <row r="49" spans="20:20" x14ac:dyDescent="0.2">
      <c r="T49" s="21"/>
    </row>
    <row r="50" spans="20:20" x14ac:dyDescent="0.2">
      <c r="T50" s="21"/>
    </row>
    <row r="51" spans="20:20" x14ac:dyDescent="0.2">
      <c r="T51" s="21"/>
    </row>
  </sheetData>
  <mergeCells count="1">
    <mergeCell ref="B19:AQ1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EBD9E-04C8-439B-BB11-6A0DA95CEA09}">
  <dimension ref="A1:AZ43"/>
  <sheetViews>
    <sheetView workbookViewId="0">
      <selection sqref="A1:A2"/>
    </sheetView>
  </sheetViews>
  <sheetFormatPr baseColWidth="10" defaultColWidth="9.1640625" defaultRowHeight="15" x14ac:dyDescent="0.2"/>
  <cols>
    <col min="1" max="1" width="32.33203125" customWidth="1"/>
  </cols>
  <sheetData>
    <row r="1" spans="1:45" x14ac:dyDescent="0.2">
      <c r="A1" t="s">
        <v>154</v>
      </c>
    </row>
    <row r="2" spans="1:45" x14ac:dyDescent="0.2">
      <c r="A2" t="s">
        <v>155</v>
      </c>
    </row>
    <row r="3" spans="1:45" x14ac:dyDescent="0.2">
      <c r="A3" s="2" t="s">
        <v>110</v>
      </c>
    </row>
    <row r="4" spans="1:45" x14ac:dyDescent="0.2">
      <c r="L4" s="4"/>
    </row>
    <row r="5" spans="1:45" x14ac:dyDescent="0.2">
      <c r="A5" s="3" t="s">
        <v>6</v>
      </c>
      <c r="B5" s="3" t="s">
        <v>145</v>
      </c>
      <c r="C5" s="3" t="s">
        <v>145</v>
      </c>
      <c r="D5" s="3" t="s">
        <v>145</v>
      </c>
      <c r="E5" s="3" t="s">
        <v>145</v>
      </c>
      <c r="F5" s="3" t="s">
        <v>145</v>
      </c>
      <c r="G5" s="3" t="s">
        <v>145</v>
      </c>
      <c r="H5" s="3" t="s">
        <v>145</v>
      </c>
      <c r="I5" s="3" t="s">
        <v>145</v>
      </c>
      <c r="J5" s="3" t="s">
        <v>145</v>
      </c>
      <c r="K5" s="3" t="s">
        <v>145</v>
      </c>
      <c r="L5" s="3" t="s">
        <v>145</v>
      </c>
      <c r="M5" s="3" t="s">
        <v>145</v>
      </c>
      <c r="N5" s="3" t="s">
        <v>145</v>
      </c>
      <c r="O5" s="3" t="s">
        <v>145</v>
      </c>
      <c r="P5" s="3" t="s">
        <v>145</v>
      </c>
      <c r="Q5" s="3" t="s">
        <v>145</v>
      </c>
      <c r="R5" s="3" t="s">
        <v>145</v>
      </c>
      <c r="S5" s="3" t="s">
        <v>145</v>
      </c>
      <c r="T5" s="3" t="s">
        <v>145</v>
      </c>
      <c r="U5" s="3" t="s">
        <v>145</v>
      </c>
      <c r="V5" s="3" t="s">
        <v>145</v>
      </c>
      <c r="W5" s="3" t="s">
        <v>145</v>
      </c>
      <c r="X5" s="3" t="s">
        <v>145</v>
      </c>
      <c r="Y5" s="3" t="s">
        <v>145</v>
      </c>
      <c r="Z5" s="3" t="s">
        <v>145</v>
      </c>
      <c r="AA5" s="3" t="s">
        <v>145</v>
      </c>
      <c r="AB5" s="3" t="s">
        <v>145</v>
      </c>
      <c r="AC5" s="3" t="s">
        <v>145</v>
      </c>
      <c r="AD5" s="3" t="s">
        <v>145</v>
      </c>
      <c r="AE5" s="3" t="s">
        <v>145</v>
      </c>
      <c r="AF5" s="3" t="s">
        <v>128</v>
      </c>
      <c r="AG5" s="3" t="s">
        <v>128</v>
      </c>
      <c r="AH5" s="3" t="s">
        <v>128</v>
      </c>
      <c r="AI5" s="3" t="s">
        <v>128</v>
      </c>
      <c r="AJ5" s="3" t="s">
        <v>128</v>
      </c>
      <c r="AK5" s="3" t="s">
        <v>128</v>
      </c>
      <c r="AL5" s="3" t="s">
        <v>128</v>
      </c>
      <c r="AM5" s="3" t="s">
        <v>128</v>
      </c>
      <c r="AN5" s="3" t="s">
        <v>128</v>
      </c>
      <c r="AP5" s="3" t="s">
        <v>27</v>
      </c>
      <c r="AQ5" s="3" t="s">
        <v>36</v>
      </c>
    </row>
    <row r="6" spans="1:45" ht="17" x14ac:dyDescent="0.25">
      <c r="A6" s="3" t="s">
        <v>42</v>
      </c>
      <c r="B6" s="7">
        <v>41.0914</v>
      </c>
      <c r="C6" s="7">
        <v>41.362099999999998</v>
      </c>
      <c r="D6" s="7">
        <v>41.865099999999998</v>
      </c>
      <c r="E6" s="7">
        <v>41.522100000000002</v>
      </c>
      <c r="F6" s="7">
        <v>41.267499999999998</v>
      </c>
      <c r="G6" s="7">
        <v>41.633200000000002</v>
      </c>
      <c r="H6" s="7">
        <v>41.281199999999998</v>
      </c>
      <c r="I6" s="7">
        <v>41.554099999999998</v>
      </c>
      <c r="J6" s="7">
        <v>41.210999999999999</v>
      </c>
      <c r="K6" s="7">
        <v>41.656599999999997</v>
      </c>
      <c r="L6" s="7">
        <v>41.285200000000003</v>
      </c>
      <c r="M6" s="7">
        <v>40.984200000000001</v>
      </c>
      <c r="N6" s="7">
        <v>41.398000000000003</v>
      </c>
      <c r="O6" s="7">
        <v>41.557499999999997</v>
      </c>
      <c r="P6" s="7">
        <v>41.297499999999999</v>
      </c>
      <c r="Q6" s="7">
        <v>40.533900000000003</v>
      </c>
      <c r="R6" s="7">
        <v>41.326599999999999</v>
      </c>
      <c r="S6" s="7">
        <v>41.410800000000002</v>
      </c>
      <c r="T6" s="7">
        <v>41.296399999999998</v>
      </c>
      <c r="U6" s="7">
        <v>41.356499999999997</v>
      </c>
      <c r="V6" s="7">
        <v>40.830300000000001</v>
      </c>
      <c r="W6" s="7">
        <v>41.114199999999997</v>
      </c>
      <c r="X6" s="7">
        <v>41.070599999999999</v>
      </c>
      <c r="Y6" s="7">
        <v>41.260800000000003</v>
      </c>
      <c r="Z6" s="7">
        <v>40.692500000000003</v>
      </c>
      <c r="AA6" s="7">
        <v>40.815199999999997</v>
      </c>
      <c r="AB6" s="7">
        <v>40.7834</v>
      </c>
      <c r="AC6" s="7">
        <v>40.678199999999997</v>
      </c>
      <c r="AD6" s="7">
        <v>40.924999999999997</v>
      </c>
      <c r="AE6" s="7">
        <v>40.459499999999998</v>
      </c>
      <c r="AF6" s="7">
        <v>42.716000000000001</v>
      </c>
      <c r="AG6" s="7">
        <v>42.963000000000001</v>
      </c>
      <c r="AH6" s="7">
        <v>42.808</v>
      </c>
      <c r="AI6" s="7">
        <v>43.185000000000002</v>
      </c>
      <c r="AJ6" s="7">
        <v>43.151000000000003</v>
      </c>
      <c r="AK6" s="7">
        <v>42.674999999999997</v>
      </c>
      <c r="AL6" s="7">
        <v>42.875999999999998</v>
      </c>
      <c r="AM6" s="7">
        <v>42.633000000000003</v>
      </c>
      <c r="AN6" s="7">
        <v>42.552</v>
      </c>
      <c r="AP6" s="7">
        <f>AVERAGE(B6:AN6)</f>
        <v>41.566143589743582</v>
      </c>
      <c r="AQ6" s="7">
        <f>STDEV(B6:AN6)</f>
        <v>0.77631879228861866</v>
      </c>
    </row>
    <row r="7" spans="1:45" ht="17" x14ac:dyDescent="0.25">
      <c r="A7" s="3" t="s">
        <v>43</v>
      </c>
      <c r="B7" s="7">
        <v>9.1700000000000004E-2</v>
      </c>
      <c r="C7" s="7">
        <v>8.77E-2</v>
      </c>
      <c r="D7" s="7">
        <v>2.7799999999999998E-2</v>
      </c>
      <c r="E7" s="7">
        <v>4.9399999999999999E-2</v>
      </c>
      <c r="F7" s="7">
        <v>2.5999999999999999E-2</v>
      </c>
      <c r="G7" s="7">
        <v>3.5099999999999999E-2</v>
      </c>
      <c r="H7" s="7">
        <v>3.73E-2</v>
      </c>
      <c r="I7" s="7">
        <v>3.73E-2</v>
      </c>
      <c r="J7" s="7">
        <v>2.18E-2</v>
      </c>
      <c r="K7" s="7">
        <v>6.2700000000000006E-2</v>
      </c>
      <c r="L7" s="7">
        <v>4.8800000000000003E-2</v>
      </c>
      <c r="M7" s="7">
        <v>1.09E-2</v>
      </c>
      <c r="N7" s="7">
        <v>9.1399999999999995E-2</v>
      </c>
      <c r="O7" s="7">
        <v>0.13780000000000001</v>
      </c>
      <c r="P7" s="7">
        <v>2.7099999999999999E-2</v>
      </c>
      <c r="Q7" s="7">
        <v>3.6700000000000003E-2</v>
      </c>
      <c r="R7" s="7">
        <v>6.0499999999999998E-2</v>
      </c>
      <c r="S7" s="7">
        <v>7.5700000000000003E-2</v>
      </c>
      <c r="T7" s="7">
        <v>8.7499999999999994E-2</v>
      </c>
      <c r="U7" s="7">
        <v>0</v>
      </c>
      <c r="V7" s="7">
        <v>0.14149999999999999</v>
      </c>
      <c r="W7" s="7">
        <v>9.5699999999999993E-2</v>
      </c>
      <c r="X7" s="7">
        <v>9.0899999999999995E-2</v>
      </c>
      <c r="Y7" s="7">
        <v>9.6600000000000005E-2</v>
      </c>
      <c r="Z7" s="7">
        <v>5.3E-3</v>
      </c>
      <c r="AA7" s="7">
        <v>6.6E-3</v>
      </c>
      <c r="AB7" s="7">
        <v>1.32E-2</v>
      </c>
      <c r="AC7" s="7">
        <v>0</v>
      </c>
      <c r="AD7" s="7">
        <v>2.98E-2</v>
      </c>
      <c r="AE7" s="7">
        <v>2.7E-2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P7" s="7">
        <f t="shared" ref="AP7:AP15" si="0">AVERAGE(B7:AN7)</f>
        <v>3.9994871794871788E-2</v>
      </c>
      <c r="AQ7" s="7">
        <f t="shared" ref="AQ7:AQ15" si="1">STDEV(B7:AN7)</f>
        <v>4.0922223718440308E-2</v>
      </c>
    </row>
    <row r="8" spans="1:45" x14ac:dyDescent="0.2">
      <c r="A8" s="3" t="s">
        <v>0</v>
      </c>
      <c r="B8" s="7">
        <v>0.68010000000000004</v>
      </c>
      <c r="C8" s="7">
        <v>0.48549999999999999</v>
      </c>
      <c r="D8" s="7">
        <v>0.26450000000000001</v>
      </c>
      <c r="E8" s="7">
        <v>0.37719999999999998</v>
      </c>
      <c r="F8" s="7">
        <v>0.29260000000000003</v>
      </c>
      <c r="G8" s="7">
        <v>0.22109999999999999</v>
      </c>
      <c r="H8" s="7">
        <v>0.23680000000000001</v>
      </c>
      <c r="I8" s="7">
        <v>0.42409999999999998</v>
      </c>
      <c r="J8" s="7">
        <v>0.43280000000000002</v>
      </c>
      <c r="K8" s="7">
        <v>0.34129999999999999</v>
      </c>
      <c r="L8" s="7">
        <v>0.35680000000000001</v>
      </c>
      <c r="M8" s="7">
        <v>0.3952</v>
      </c>
      <c r="N8" s="7">
        <v>0.35770000000000002</v>
      </c>
      <c r="O8" s="7">
        <v>0.36759999999999998</v>
      </c>
      <c r="P8" s="7">
        <v>0.15040000000000001</v>
      </c>
      <c r="Q8" s="7">
        <v>0.30209999999999998</v>
      </c>
      <c r="R8" s="7">
        <v>0.64200000000000002</v>
      </c>
      <c r="S8" s="7">
        <v>0.3397</v>
      </c>
      <c r="T8" s="7">
        <v>0.42730000000000001</v>
      </c>
      <c r="U8" s="7">
        <v>0.49180000000000001</v>
      </c>
      <c r="V8" s="7">
        <v>0.23280000000000001</v>
      </c>
      <c r="W8" s="7">
        <v>0.48430000000000001</v>
      </c>
      <c r="X8" s="7">
        <v>0.40810000000000002</v>
      </c>
      <c r="Y8" s="7">
        <v>0.41410000000000002</v>
      </c>
      <c r="Z8" s="7">
        <v>0.42320000000000002</v>
      </c>
      <c r="AA8" s="7">
        <v>0.2863</v>
      </c>
      <c r="AB8" s="7">
        <v>0.32940000000000003</v>
      </c>
      <c r="AC8" s="7">
        <v>0.314</v>
      </c>
      <c r="AD8" s="7">
        <v>0.31080000000000002</v>
      </c>
      <c r="AE8" s="7">
        <v>0.37280000000000002</v>
      </c>
      <c r="AF8" s="7">
        <v>0.47699999999999998</v>
      </c>
      <c r="AG8" s="7">
        <v>0.51700000000000002</v>
      </c>
      <c r="AH8" s="7">
        <v>0.48299999999999998</v>
      </c>
      <c r="AI8" s="7">
        <v>0.63300000000000001</v>
      </c>
      <c r="AJ8" s="7">
        <v>0.53300000000000003</v>
      </c>
      <c r="AK8" s="7">
        <v>1.054</v>
      </c>
      <c r="AL8" s="7">
        <v>1.0229999999999999</v>
      </c>
      <c r="AM8" s="7">
        <v>1.0780000000000001</v>
      </c>
      <c r="AN8" s="7">
        <v>0.96199999999999997</v>
      </c>
      <c r="AP8" s="7">
        <f t="shared" si="0"/>
        <v>0.45954871794871793</v>
      </c>
      <c r="AQ8" s="7">
        <f t="shared" si="1"/>
        <v>0.22649154727087542</v>
      </c>
    </row>
    <row r="9" spans="1:45" x14ac:dyDescent="0.2">
      <c r="A9" s="3" t="s">
        <v>48</v>
      </c>
      <c r="B9" s="7">
        <v>2.0199999999999999E-2</v>
      </c>
      <c r="C9" s="7">
        <v>2.8E-3</v>
      </c>
      <c r="D9" s="7">
        <v>2.9700000000000001E-2</v>
      </c>
      <c r="E9" s="7">
        <v>2.5999999999999999E-2</v>
      </c>
      <c r="F9" s="7">
        <v>2.92E-2</v>
      </c>
      <c r="G9" s="7">
        <v>1.7299999999999999E-2</v>
      </c>
      <c r="H9" s="7">
        <v>2.8500000000000001E-2</v>
      </c>
      <c r="I9" s="7">
        <v>5.9299999999999999E-2</v>
      </c>
      <c r="J9" s="7">
        <v>1.5900000000000001E-2</v>
      </c>
      <c r="K9" s="7">
        <v>3.9399999999999998E-2</v>
      </c>
      <c r="L9" s="7">
        <v>9.1399999999999995E-2</v>
      </c>
      <c r="M9" s="7">
        <v>4.3700000000000003E-2</v>
      </c>
      <c r="N9" s="7">
        <v>8.6300000000000002E-2</v>
      </c>
      <c r="O9" s="7">
        <v>3.4299999999999997E-2</v>
      </c>
      <c r="P9" s="7">
        <v>5.33E-2</v>
      </c>
      <c r="Q9" s="7">
        <v>4.9099999999999998E-2</v>
      </c>
      <c r="R9" s="7">
        <v>4.3499999999999997E-2</v>
      </c>
      <c r="S9" s="7">
        <v>7.0400000000000004E-2</v>
      </c>
      <c r="T9" s="7">
        <v>5.45E-2</v>
      </c>
      <c r="U9" s="7">
        <v>2.18E-2</v>
      </c>
      <c r="V9" s="7">
        <v>3.2300000000000002E-2</v>
      </c>
      <c r="W9" s="7">
        <v>5.9799999999999999E-2</v>
      </c>
      <c r="X9" s="7">
        <v>2.6499999999999999E-2</v>
      </c>
      <c r="Y9" s="7">
        <v>5.6599999999999998E-2</v>
      </c>
      <c r="Z9" s="7">
        <v>3.8899999999999997E-2</v>
      </c>
      <c r="AA9" s="7">
        <v>2.06E-2</v>
      </c>
      <c r="AB9" s="7">
        <v>5.2400000000000002E-2</v>
      </c>
      <c r="AC9" s="7">
        <v>6.8900000000000003E-2</v>
      </c>
      <c r="AD9" s="7">
        <v>3.1E-2</v>
      </c>
      <c r="AE9" s="7">
        <v>1.2500000000000001E-2</v>
      </c>
      <c r="AF9" s="7">
        <v>4.4999999999999998E-2</v>
      </c>
      <c r="AG9" s="7">
        <v>3.6999999999999998E-2</v>
      </c>
      <c r="AH9" s="7">
        <v>5.6000000000000001E-2</v>
      </c>
      <c r="AI9" s="7">
        <v>2.7E-2</v>
      </c>
      <c r="AJ9" s="7">
        <v>2.5999999999999999E-2</v>
      </c>
      <c r="AK9" s="7">
        <v>6.2E-2</v>
      </c>
      <c r="AL9" s="7">
        <v>5.6000000000000001E-2</v>
      </c>
      <c r="AM9" s="7">
        <v>0.06</v>
      </c>
      <c r="AN9" s="7">
        <v>0.04</v>
      </c>
      <c r="AP9" s="7">
        <f t="shared" si="0"/>
        <v>4.1669230769230764E-2</v>
      </c>
      <c r="AQ9" s="7">
        <f t="shared" si="1"/>
        <v>1.9976633110845902E-2</v>
      </c>
    </row>
    <row r="10" spans="1:45" x14ac:dyDescent="0.2">
      <c r="A10" s="3" t="s">
        <v>1</v>
      </c>
      <c r="B10" s="7">
        <v>0.1638</v>
      </c>
      <c r="C10" s="7">
        <v>0.15010000000000001</v>
      </c>
      <c r="D10" s="7">
        <v>0.1575</v>
      </c>
      <c r="E10" s="7">
        <v>0.1421</v>
      </c>
      <c r="F10" s="7">
        <v>0.1434</v>
      </c>
      <c r="G10" s="7">
        <v>0.16800000000000001</v>
      </c>
      <c r="H10" s="7">
        <v>0.1419</v>
      </c>
      <c r="I10" s="7">
        <v>0.14119999999999999</v>
      </c>
      <c r="J10" s="7">
        <v>0.1426</v>
      </c>
      <c r="K10" s="7">
        <v>0.16880000000000001</v>
      </c>
      <c r="L10" s="7">
        <v>0.1613</v>
      </c>
      <c r="M10" s="7">
        <v>0.12379999999999999</v>
      </c>
      <c r="N10" s="7">
        <v>0.1197</v>
      </c>
      <c r="O10" s="7">
        <v>0.1673</v>
      </c>
      <c r="P10" s="7">
        <v>0.157</v>
      </c>
      <c r="Q10" s="7">
        <v>0.2006</v>
      </c>
      <c r="R10" s="7">
        <v>0.17680000000000001</v>
      </c>
      <c r="S10" s="7">
        <v>0.14680000000000001</v>
      </c>
      <c r="T10" s="7">
        <v>0.12690000000000001</v>
      </c>
      <c r="U10" s="7">
        <v>0.1573</v>
      </c>
      <c r="V10" s="7">
        <v>0.15179999999999999</v>
      </c>
      <c r="W10" s="7">
        <v>0.16189999999999999</v>
      </c>
      <c r="X10" s="7">
        <v>0.17879999999999999</v>
      </c>
      <c r="Y10" s="7">
        <v>0.1953</v>
      </c>
      <c r="Z10" s="7">
        <v>0.1726</v>
      </c>
      <c r="AA10" s="7">
        <v>0.152</v>
      </c>
      <c r="AB10" s="7">
        <v>0.1149</v>
      </c>
      <c r="AC10" s="7">
        <v>0.152</v>
      </c>
      <c r="AD10" s="7">
        <v>0.14680000000000001</v>
      </c>
      <c r="AE10" s="7">
        <v>0.155</v>
      </c>
      <c r="AF10" s="7">
        <v>0.18</v>
      </c>
      <c r="AG10" s="7">
        <v>0.16400000000000001</v>
      </c>
      <c r="AH10" s="7">
        <v>0.153</v>
      </c>
      <c r="AI10" s="7">
        <v>0.16600000000000001</v>
      </c>
      <c r="AJ10" s="7">
        <v>0.17399999999999999</v>
      </c>
      <c r="AK10" s="7">
        <v>0.19700000000000001</v>
      </c>
      <c r="AL10" s="7">
        <v>0.19700000000000001</v>
      </c>
      <c r="AM10" s="7">
        <v>0.21199999999999999</v>
      </c>
      <c r="AN10" s="7">
        <v>0.17699999999999999</v>
      </c>
      <c r="AP10" s="7">
        <f t="shared" si="0"/>
        <v>0.16046153846153846</v>
      </c>
      <c r="AQ10" s="7">
        <f t="shared" si="1"/>
        <v>2.2157481989097044E-2</v>
      </c>
    </row>
    <row r="11" spans="1:45" x14ac:dyDescent="0.2">
      <c r="A11" s="3" t="s">
        <v>2</v>
      </c>
      <c r="B11" s="7">
        <v>56.063699999999997</v>
      </c>
      <c r="C11" s="7">
        <v>56.1678</v>
      </c>
      <c r="D11" s="7">
        <v>56.181199999999997</v>
      </c>
      <c r="E11" s="7">
        <v>56.198900000000002</v>
      </c>
      <c r="F11" s="7">
        <v>56.263100000000001</v>
      </c>
      <c r="G11" s="7">
        <v>56.163600000000002</v>
      </c>
      <c r="H11" s="7">
        <v>56.444600000000001</v>
      </c>
      <c r="I11" s="7">
        <v>56.277500000000003</v>
      </c>
      <c r="J11" s="7">
        <v>56.5276</v>
      </c>
      <c r="K11" s="7">
        <v>56.3962</v>
      </c>
      <c r="L11" s="7">
        <v>56.434199999999997</v>
      </c>
      <c r="M11" s="7">
        <v>56.1892</v>
      </c>
      <c r="N11" s="7">
        <v>56.743099999999998</v>
      </c>
      <c r="O11" s="7">
        <v>56.289099999999998</v>
      </c>
      <c r="P11" s="7">
        <v>56.011299999999999</v>
      </c>
      <c r="Q11" s="7">
        <v>54.506</v>
      </c>
      <c r="R11" s="7">
        <v>56.204599999999999</v>
      </c>
      <c r="S11" s="7">
        <v>56.202300000000001</v>
      </c>
      <c r="T11" s="7">
        <v>56.333599999999997</v>
      </c>
      <c r="U11" s="7">
        <v>56.228700000000003</v>
      </c>
      <c r="V11" s="7">
        <v>55.582799999999999</v>
      </c>
      <c r="W11" s="7">
        <v>56.5137</v>
      </c>
      <c r="X11" s="7">
        <v>55.884099999999997</v>
      </c>
      <c r="Y11" s="7">
        <v>56.286099999999998</v>
      </c>
      <c r="Z11" s="7">
        <v>55.771999999999998</v>
      </c>
      <c r="AA11" s="7">
        <v>55.623399999999997</v>
      </c>
      <c r="AB11" s="7">
        <v>55.944899999999997</v>
      </c>
      <c r="AC11" s="7">
        <v>55.308900000000001</v>
      </c>
      <c r="AD11" s="7">
        <v>55.6432</v>
      </c>
      <c r="AE11" s="7">
        <v>55.377200000000002</v>
      </c>
      <c r="AF11" s="7">
        <v>54.558</v>
      </c>
      <c r="AG11" s="7">
        <v>54.540999999999997</v>
      </c>
      <c r="AH11" s="7">
        <v>54.53</v>
      </c>
      <c r="AI11" s="7">
        <v>54.323</v>
      </c>
      <c r="AJ11" s="7">
        <v>54.311999999999998</v>
      </c>
      <c r="AK11" s="7">
        <v>54.161999999999999</v>
      </c>
      <c r="AL11" s="7">
        <v>53.883000000000003</v>
      </c>
      <c r="AM11" s="7">
        <v>54.106000000000002</v>
      </c>
      <c r="AN11" s="7">
        <v>54.356000000000002</v>
      </c>
      <c r="AP11" s="7">
        <f t="shared" si="0"/>
        <v>55.654707692307696</v>
      </c>
      <c r="AQ11" s="7">
        <f t="shared" si="1"/>
        <v>0.85073983170829626</v>
      </c>
    </row>
    <row r="12" spans="1:45" ht="17" x14ac:dyDescent="0.25">
      <c r="A12" s="3" t="s">
        <v>44</v>
      </c>
      <c r="B12" s="7">
        <v>0.15379999999999999</v>
      </c>
      <c r="C12" s="7">
        <v>8.8099999999999998E-2</v>
      </c>
      <c r="D12" s="7">
        <v>7.1800000000000003E-2</v>
      </c>
      <c r="E12" s="7">
        <v>9.8400000000000001E-2</v>
      </c>
      <c r="F12" s="7">
        <v>0.14099999999999999</v>
      </c>
      <c r="G12" s="7">
        <v>0.13250000000000001</v>
      </c>
      <c r="H12" s="7">
        <v>6.5199999999999994E-2</v>
      </c>
      <c r="I12" s="7">
        <v>0.20549999999999999</v>
      </c>
      <c r="J12" s="7">
        <v>0.12659999999999999</v>
      </c>
      <c r="K12" s="7">
        <v>6.4600000000000005E-2</v>
      </c>
      <c r="L12" s="7">
        <v>0.1201</v>
      </c>
      <c r="M12" s="7">
        <v>0.16930000000000001</v>
      </c>
      <c r="N12" s="7">
        <v>0.23569999999999999</v>
      </c>
      <c r="O12" s="7">
        <v>0.15890000000000001</v>
      </c>
      <c r="P12" s="7">
        <v>7.1999999999999995E-2</v>
      </c>
      <c r="Q12" s="7">
        <v>0.1047</v>
      </c>
      <c r="R12" s="7">
        <v>0.18709999999999999</v>
      </c>
      <c r="S12" s="7">
        <v>0.2132</v>
      </c>
      <c r="T12" s="7">
        <v>0.15329999999999999</v>
      </c>
      <c r="U12" s="7">
        <v>9.9000000000000005E-2</v>
      </c>
      <c r="V12" s="7">
        <v>9.9299999999999999E-2</v>
      </c>
      <c r="W12" s="7">
        <v>0.17799999999999999</v>
      </c>
      <c r="X12" s="7">
        <v>0.20169999999999999</v>
      </c>
      <c r="Y12" s="7">
        <v>0.17899999999999999</v>
      </c>
      <c r="Z12" s="7">
        <v>9.1300000000000006E-2</v>
      </c>
      <c r="AA12" s="7">
        <v>0.21010000000000001</v>
      </c>
      <c r="AB12" s="7">
        <v>0.14460000000000001</v>
      </c>
      <c r="AC12" s="7">
        <v>0.1973</v>
      </c>
      <c r="AD12" s="7">
        <v>9.6299999999999997E-2</v>
      </c>
      <c r="AE12" s="7">
        <v>0.1075</v>
      </c>
      <c r="AF12" s="7">
        <v>0.13100000000000001</v>
      </c>
      <c r="AG12" s="7">
        <v>0.113</v>
      </c>
      <c r="AH12" s="7">
        <v>0.13900000000000001</v>
      </c>
      <c r="AI12" s="7">
        <v>0.104</v>
      </c>
      <c r="AJ12" s="7">
        <v>0.16800000000000001</v>
      </c>
      <c r="AK12" s="7">
        <v>0.126</v>
      </c>
      <c r="AL12" s="7">
        <v>9.6000000000000002E-2</v>
      </c>
      <c r="AM12" s="7">
        <v>0.16300000000000001</v>
      </c>
      <c r="AN12" s="7">
        <v>0.10199999999999999</v>
      </c>
      <c r="AP12" s="7">
        <f t="shared" si="0"/>
        <v>0.13610000000000005</v>
      </c>
      <c r="AQ12" s="7">
        <f t="shared" si="1"/>
        <v>4.5749667815877568E-2</v>
      </c>
    </row>
    <row r="13" spans="1:45" x14ac:dyDescent="0.2">
      <c r="A13" s="3" t="s">
        <v>3</v>
      </c>
      <c r="B13" s="7">
        <v>0.1883</v>
      </c>
      <c r="C13" s="7">
        <v>0.43330000000000002</v>
      </c>
      <c r="D13" s="7">
        <v>0.1201</v>
      </c>
      <c r="E13" s="7">
        <v>0.1467</v>
      </c>
      <c r="F13" s="7">
        <v>0.56030000000000002</v>
      </c>
      <c r="G13" s="7">
        <v>0.3962</v>
      </c>
      <c r="H13" s="7">
        <v>0.22570000000000001</v>
      </c>
      <c r="I13" s="7">
        <v>0.1065</v>
      </c>
      <c r="J13" s="7">
        <v>0.38900000000000001</v>
      </c>
      <c r="K13" s="7">
        <v>0.16589999999999999</v>
      </c>
      <c r="L13" s="7">
        <v>0.27779999999999999</v>
      </c>
      <c r="M13" s="7">
        <v>0.1275</v>
      </c>
      <c r="N13" s="7">
        <v>0.37040000000000001</v>
      </c>
      <c r="O13" s="7">
        <v>0.4022</v>
      </c>
      <c r="P13" s="7">
        <v>0.22600000000000001</v>
      </c>
      <c r="Q13" s="7">
        <v>0.47260000000000002</v>
      </c>
      <c r="R13" s="7">
        <v>2.1499999999999998E-2</v>
      </c>
      <c r="S13" s="7">
        <v>0.1993</v>
      </c>
      <c r="T13" s="7">
        <v>9.5100000000000004E-2</v>
      </c>
      <c r="U13" s="7">
        <v>0.51029999999999998</v>
      </c>
      <c r="V13" s="7">
        <v>0</v>
      </c>
      <c r="W13" s="7">
        <v>5.8900000000000001E-2</v>
      </c>
      <c r="X13" s="7">
        <v>0.31509999999999999</v>
      </c>
      <c r="Y13" s="7">
        <v>0</v>
      </c>
      <c r="Z13" s="7">
        <v>2.3800000000000002E-2</v>
      </c>
      <c r="AA13" s="7">
        <v>0.1071</v>
      </c>
      <c r="AB13" s="7">
        <v>0</v>
      </c>
      <c r="AC13" s="7">
        <v>0</v>
      </c>
      <c r="AD13" s="7">
        <v>0.1686</v>
      </c>
      <c r="AE13" s="7">
        <v>0.23330000000000001</v>
      </c>
      <c r="AF13" s="7">
        <v>5.8000000000000003E-2</v>
      </c>
      <c r="AG13" s="7">
        <v>9.1999999999999998E-2</v>
      </c>
      <c r="AH13" s="7">
        <v>0.105</v>
      </c>
      <c r="AI13" s="7">
        <v>0.106</v>
      </c>
      <c r="AJ13" s="7">
        <v>6.8000000000000005E-2</v>
      </c>
      <c r="AK13" s="7">
        <v>6.3E-2</v>
      </c>
      <c r="AL13" s="7">
        <v>8.5000000000000006E-2</v>
      </c>
      <c r="AM13" s="7">
        <v>9.2999999999999999E-2</v>
      </c>
      <c r="AN13" s="7">
        <v>0.121</v>
      </c>
      <c r="AP13" s="7">
        <f t="shared" si="0"/>
        <v>0.18288461538461534</v>
      </c>
      <c r="AQ13" s="7">
        <f t="shared" si="1"/>
        <v>0.15509410138171223</v>
      </c>
    </row>
    <row r="14" spans="1:45" x14ac:dyDescent="0.2">
      <c r="A14" s="3" t="s">
        <v>4</v>
      </c>
      <c r="B14" s="7">
        <v>1.9873000000000001</v>
      </c>
      <c r="C14" s="7">
        <v>2.0687000000000002</v>
      </c>
      <c r="D14" s="7">
        <v>2.0449000000000002</v>
      </c>
      <c r="E14" s="7">
        <v>2.0775999999999999</v>
      </c>
      <c r="F14" s="7">
        <v>2.0798999999999999</v>
      </c>
      <c r="G14" s="7">
        <v>2.1059999999999999</v>
      </c>
      <c r="H14" s="7">
        <v>2.1233</v>
      </c>
      <c r="I14" s="7">
        <v>2.0192000000000001</v>
      </c>
      <c r="J14" s="7">
        <v>2.0354000000000001</v>
      </c>
      <c r="K14" s="7">
        <v>1.9879</v>
      </c>
      <c r="L14" s="7">
        <v>2.1505000000000001</v>
      </c>
      <c r="M14" s="7">
        <v>2.0949</v>
      </c>
      <c r="N14" s="7">
        <v>2.0516000000000001</v>
      </c>
      <c r="O14" s="7">
        <v>2.0728</v>
      </c>
      <c r="P14" s="7">
        <v>2.0329999999999999</v>
      </c>
      <c r="Q14" s="7">
        <v>2.0365000000000002</v>
      </c>
      <c r="R14" s="7">
        <v>1.9204000000000001</v>
      </c>
      <c r="S14" s="7">
        <v>2.0291000000000001</v>
      </c>
      <c r="T14" s="7">
        <v>2.0638999999999998</v>
      </c>
      <c r="U14" s="7">
        <v>2.0188999999999999</v>
      </c>
      <c r="V14" s="7">
        <v>2.0785999999999998</v>
      </c>
      <c r="W14" s="7">
        <v>2.0849000000000002</v>
      </c>
      <c r="X14" s="7">
        <v>1.9751000000000001</v>
      </c>
      <c r="Y14" s="7">
        <v>2.0082</v>
      </c>
      <c r="Z14" s="7">
        <v>2.0089000000000001</v>
      </c>
      <c r="AA14" s="7">
        <v>1.9984</v>
      </c>
      <c r="AB14" s="7">
        <v>2.0051999999999999</v>
      </c>
      <c r="AC14" s="7">
        <v>1.9473</v>
      </c>
      <c r="AD14" s="7">
        <v>2.2382</v>
      </c>
      <c r="AE14" s="7">
        <v>2.1646000000000001</v>
      </c>
      <c r="AF14" s="7">
        <v>2.15</v>
      </c>
      <c r="AG14" s="7">
        <v>2.1429999999999998</v>
      </c>
      <c r="AH14" s="7">
        <v>2.11</v>
      </c>
      <c r="AI14" s="7">
        <v>2.13</v>
      </c>
      <c r="AJ14" s="7">
        <v>2.145</v>
      </c>
      <c r="AK14" s="7">
        <v>2.1859999999999999</v>
      </c>
      <c r="AL14" s="7">
        <v>2.1659999999999999</v>
      </c>
      <c r="AM14" s="7">
        <v>2.1230000000000002</v>
      </c>
      <c r="AN14" s="7">
        <v>2.1749999999999998</v>
      </c>
      <c r="AP14" s="7">
        <f t="shared" si="0"/>
        <v>2.0727999999999995</v>
      </c>
      <c r="AQ14" s="7">
        <f t="shared" si="1"/>
        <v>7.1846166069925846E-2</v>
      </c>
    </row>
    <row r="15" spans="1:45" x14ac:dyDescent="0.2">
      <c r="A15" s="3" t="s">
        <v>124</v>
      </c>
      <c r="B15" s="7">
        <v>0</v>
      </c>
      <c r="C15" s="7">
        <v>0</v>
      </c>
      <c r="D15" s="7">
        <v>5.1055720305915424E-3</v>
      </c>
      <c r="E15" s="7">
        <v>8.7095052286561576E-3</v>
      </c>
      <c r="F15" s="7">
        <v>8.158904323396287E-3</v>
      </c>
      <c r="G15" s="7">
        <v>0</v>
      </c>
      <c r="H15" s="7">
        <v>3.3036054315592326E-3</v>
      </c>
      <c r="I15" s="7">
        <v>3.6039331980646178E-3</v>
      </c>
      <c r="J15" s="7">
        <v>4.4048072420789777E-3</v>
      </c>
      <c r="K15" s="7">
        <v>0</v>
      </c>
      <c r="L15" s="7">
        <v>1.3014203215233342E-2</v>
      </c>
      <c r="M15" s="7">
        <v>0</v>
      </c>
      <c r="N15" s="7">
        <v>3.3536600593101302E-3</v>
      </c>
      <c r="O15" s="7">
        <v>2.3525675042921812E-3</v>
      </c>
      <c r="P15" s="7">
        <v>7.5081941626346208E-4</v>
      </c>
      <c r="Q15" s="7">
        <v>5.1055720305915424E-3</v>
      </c>
      <c r="R15" s="7">
        <v>0</v>
      </c>
      <c r="S15" s="7">
        <v>2.9031684095520527E-3</v>
      </c>
      <c r="T15" s="7">
        <v>9.5604339004214164E-3</v>
      </c>
      <c r="U15" s="7">
        <v>9.5103792726705194E-4</v>
      </c>
      <c r="V15" s="7">
        <v>1.5566989230529111E-2</v>
      </c>
      <c r="W15" s="7">
        <v>2.4026221320430784E-3</v>
      </c>
      <c r="X15" s="7">
        <v>1.7018573435305137E-3</v>
      </c>
      <c r="Y15" s="7">
        <v>1.4515842047760263E-3</v>
      </c>
      <c r="Z15" s="7">
        <v>0</v>
      </c>
      <c r="AA15" s="7">
        <v>1.0511471827688468E-3</v>
      </c>
      <c r="AB15" s="7">
        <v>7.3079756516310308E-3</v>
      </c>
      <c r="AC15" s="7">
        <v>0</v>
      </c>
      <c r="AD15" s="7">
        <v>7.3079756516310308E-3</v>
      </c>
      <c r="AE15" s="7">
        <v>6.2568284688621833E-3</v>
      </c>
      <c r="AF15" s="7">
        <v>1.4015738196352738E-2</v>
      </c>
      <c r="AG15" s="7">
        <v>7.2080939295528354E-3</v>
      </c>
      <c r="AH15" s="7">
        <v>2.8031476392705473E-3</v>
      </c>
      <c r="AI15" s="7">
        <v>6.8076442667999006E-3</v>
      </c>
      <c r="AJ15" s="7">
        <v>4.8053959530352242E-3</v>
      </c>
      <c r="AK15" s="7">
        <v>1.4015738196352738E-2</v>
      </c>
      <c r="AL15" s="7">
        <v>1.0011241568823383E-2</v>
      </c>
      <c r="AM15" s="7">
        <v>1.9221583812140897E-2</v>
      </c>
      <c r="AN15" s="7">
        <v>6.0067449412940293E-3</v>
      </c>
      <c r="AP15" s="7">
        <f t="shared" si="0"/>
        <v>5.1082076483762078E-3</v>
      </c>
      <c r="AQ15" s="7">
        <f t="shared" si="1"/>
        <v>4.9623145911451673E-3</v>
      </c>
    </row>
    <row r="16" spans="1:45" x14ac:dyDescent="0.2">
      <c r="A16" s="14" t="s">
        <v>125</v>
      </c>
      <c r="B16" s="7">
        <f>B13*0.5*16/19+B14*0.5*16/35.45+B15*16/32.07</f>
        <v>0.52775811743745815</v>
      </c>
      <c r="C16" s="7">
        <f t="shared" ref="C16:AE16" si="2">C13*0.5*16/19+C14*0.5*16/35.45+C15*16/32.07</f>
        <v>0.64928554673001271</v>
      </c>
      <c r="D16" s="7">
        <f t="shared" si="2"/>
        <v>0.51458813151124272</v>
      </c>
      <c r="E16" s="7">
        <f t="shared" si="2"/>
        <v>0.53496557252857135</v>
      </c>
      <c r="F16" s="7">
        <f t="shared" si="2"/>
        <v>0.70935728230493378</v>
      </c>
      <c r="G16" s="7">
        <f t="shared" si="2"/>
        <v>0.64208198352015433</v>
      </c>
      <c r="H16" s="7">
        <f t="shared" si="2"/>
        <v>0.57584479738814731</v>
      </c>
      <c r="I16" s="7">
        <f t="shared" si="2"/>
        <v>0.50231291722547966</v>
      </c>
      <c r="J16" s="7">
        <f t="shared" si="2"/>
        <v>0.62531570193905262</v>
      </c>
      <c r="K16" s="7">
        <f t="shared" si="2"/>
        <v>0.51846194046470195</v>
      </c>
      <c r="L16" s="7">
        <f t="shared" si="2"/>
        <v>0.60876456345065666</v>
      </c>
      <c r="M16" s="7">
        <f t="shared" si="2"/>
        <v>0.52644020488456678</v>
      </c>
      <c r="N16" s="7">
        <f t="shared" si="2"/>
        <v>0.62061554989759604</v>
      </c>
      <c r="O16" s="7">
        <f t="shared" si="2"/>
        <v>0.63828977296227751</v>
      </c>
      <c r="P16" s="7">
        <f t="shared" si="2"/>
        <v>0.55431950900614335</v>
      </c>
      <c r="Q16" s="7">
        <f t="shared" si="2"/>
        <v>0.66111355649825188</v>
      </c>
      <c r="R16" s="7">
        <f t="shared" si="2"/>
        <v>0.44242921832083737</v>
      </c>
      <c r="S16" s="7">
        <f t="shared" si="2"/>
        <v>0.54327111641136228</v>
      </c>
      <c r="T16" s="7">
        <f t="shared" si="2"/>
        <v>0.51057211398290481</v>
      </c>
      <c r="U16" s="7">
        <f t="shared" si="2"/>
        <v>0.67094271650515125</v>
      </c>
      <c r="V16" s="7">
        <f t="shared" si="2"/>
        <v>0.47684407943269025</v>
      </c>
      <c r="W16" s="7">
        <f t="shared" si="2"/>
        <v>0.49649798371536069</v>
      </c>
      <c r="X16" s="7">
        <f t="shared" si="2"/>
        <v>0.57924348896612354</v>
      </c>
      <c r="Y16" s="7">
        <f t="shared" si="2"/>
        <v>0.45391461692441021</v>
      </c>
      <c r="Z16" s="7">
        <f t="shared" si="2"/>
        <v>0.46336943062875807</v>
      </c>
      <c r="AA16" s="7">
        <f t="shared" si="2"/>
        <v>0.49659800669218762</v>
      </c>
      <c r="AB16" s="7">
        <f t="shared" si="2"/>
        <v>0.45615941132792209</v>
      </c>
      <c r="AC16" s="7">
        <f t="shared" si="2"/>
        <v>0.43944710860366709</v>
      </c>
      <c r="AD16" s="7">
        <f t="shared" si="2"/>
        <v>0.57972998515317631</v>
      </c>
      <c r="AE16" s="7">
        <f t="shared" si="2"/>
        <v>0.58983835512196403</v>
      </c>
      <c r="AF16" s="7">
        <f t="shared" ref="AF16:AN16" si="3">AF13*0.5*16/19+AF14*0.5*16/35.45+AF15*16/32.07</f>
        <v>0.51660403450345505</v>
      </c>
      <c r="AG16" s="7">
        <f t="shared" si="3"/>
        <v>0.52594374174857894</v>
      </c>
      <c r="AH16" s="7">
        <f t="shared" si="3"/>
        <v>0.52177265160412789</v>
      </c>
      <c r="AI16" s="7">
        <f t="shared" si="3"/>
        <v>0.52870498134518118</v>
      </c>
      <c r="AJ16" s="7">
        <f t="shared" si="3"/>
        <v>0.51509109173261614</v>
      </c>
      <c r="AK16" s="7">
        <f t="shared" si="3"/>
        <v>0.52683341613807755</v>
      </c>
      <c r="AL16" s="7">
        <f t="shared" si="3"/>
        <v>0.52958529692334011</v>
      </c>
      <c r="AM16" s="7">
        <f t="shared" si="3"/>
        <v>0.52784502909362985</v>
      </c>
      <c r="AN16" s="7">
        <f t="shared" si="3"/>
        <v>0.54477634332362768</v>
      </c>
      <c r="AP16" s="7">
        <f>AP13*0.5*16/19+AP14*0.5*16/35.45+AP15*16/32.07</f>
        <v>0.54732126579354845</v>
      </c>
      <c r="AQ16" s="7"/>
      <c r="AS16" s="7"/>
    </row>
    <row r="17" spans="1:45" x14ac:dyDescent="0.2">
      <c r="A17" s="3" t="s">
        <v>5</v>
      </c>
      <c r="B17" s="7">
        <f>SUM(B6:B15)-B16</f>
        <v>99.912541882562564</v>
      </c>
      <c r="C17" s="7">
        <f t="shared" ref="C17:AE17" si="4">SUM(C6:C15)-C16</f>
        <v>100.19681445326999</v>
      </c>
      <c r="D17" s="7">
        <f t="shared" si="4"/>
        <v>100.25311744051932</v>
      </c>
      <c r="E17" s="7">
        <f t="shared" si="4"/>
        <v>100.11214393270008</v>
      </c>
      <c r="F17" s="7">
        <f t="shared" si="4"/>
        <v>100.10180162201847</v>
      </c>
      <c r="G17" s="7">
        <f t="shared" si="4"/>
        <v>100.23091801647983</v>
      </c>
      <c r="H17" s="7">
        <f t="shared" si="4"/>
        <v>100.01195880804342</v>
      </c>
      <c r="I17" s="7">
        <f t="shared" si="4"/>
        <v>100.32599101597259</v>
      </c>
      <c r="J17" s="7">
        <f t="shared" si="4"/>
        <v>100.28178910530301</v>
      </c>
      <c r="K17" s="7">
        <f t="shared" si="4"/>
        <v>100.36493805953528</v>
      </c>
      <c r="L17" s="7">
        <f t="shared" si="4"/>
        <v>100.33034963976456</v>
      </c>
      <c r="M17" s="7">
        <f t="shared" si="4"/>
        <v>99.612259795115449</v>
      </c>
      <c r="N17" s="7">
        <f t="shared" si="4"/>
        <v>100.8366381101617</v>
      </c>
      <c r="O17" s="7">
        <f t="shared" si="4"/>
        <v>100.55156279454199</v>
      </c>
      <c r="P17" s="7">
        <f t="shared" si="4"/>
        <v>99.474031310410112</v>
      </c>
      <c r="Q17" s="7">
        <f t="shared" si="4"/>
        <v>97.586192015532347</v>
      </c>
      <c r="R17" s="7">
        <f t="shared" si="4"/>
        <v>100.14057078167917</v>
      </c>
      <c r="S17" s="7">
        <f t="shared" si="4"/>
        <v>100.14693205199818</v>
      </c>
      <c r="T17" s="7">
        <f t="shared" si="4"/>
        <v>100.13748831991752</v>
      </c>
      <c r="U17" s="7">
        <f t="shared" si="4"/>
        <v>100.21430832142212</v>
      </c>
      <c r="V17" s="7">
        <f t="shared" si="4"/>
        <v>98.688122909797826</v>
      </c>
      <c r="W17" s="7">
        <f t="shared" si="4"/>
        <v>100.25730463841667</v>
      </c>
      <c r="X17" s="7">
        <f t="shared" si="4"/>
        <v>99.573358368377399</v>
      </c>
      <c r="Y17" s="7">
        <f t="shared" si="4"/>
        <v>100.04423696728038</v>
      </c>
      <c r="Z17" s="7">
        <f t="shared" si="4"/>
        <v>98.765130569371237</v>
      </c>
      <c r="AA17" s="7">
        <f t="shared" si="4"/>
        <v>98.724153140490586</v>
      </c>
      <c r="AB17" s="7">
        <f t="shared" si="4"/>
        <v>98.939148564323702</v>
      </c>
      <c r="AC17" s="7">
        <f t="shared" si="4"/>
        <v>98.227152891396315</v>
      </c>
      <c r="AD17" s="7">
        <f t="shared" si="4"/>
        <v>99.017277990498457</v>
      </c>
      <c r="AE17" s="7">
        <f t="shared" si="4"/>
        <v>98.325818473346899</v>
      </c>
      <c r="AF17" s="7">
        <f t="shared" ref="AF17:AN17" si="5">SUM(AF6:AF15)-AF16</f>
        <v>99.812411703692902</v>
      </c>
      <c r="AG17" s="7">
        <f t="shared" si="5"/>
        <v>100.05126435218098</v>
      </c>
      <c r="AH17" s="7">
        <f t="shared" si="5"/>
        <v>99.865030496035146</v>
      </c>
      <c r="AI17" s="7">
        <f t="shared" si="5"/>
        <v>100.15210266292161</v>
      </c>
      <c r="AJ17" s="7">
        <f t="shared" si="5"/>
        <v>100.06671430422043</v>
      </c>
      <c r="AK17" s="7">
        <f t="shared" si="5"/>
        <v>100.01218232205828</v>
      </c>
      <c r="AL17" s="7">
        <f t="shared" si="5"/>
        <v>99.862425944645466</v>
      </c>
      <c r="AM17" s="7">
        <f t="shared" si="5"/>
        <v>99.959376554718531</v>
      </c>
      <c r="AN17" s="7">
        <f t="shared" si="5"/>
        <v>99.946230401617655</v>
      </c>
      <c r="AP17" s="7">
        <f>SUM(AP6:AP15)-AP16</f>
        <v>99.772097198265087</v>
      </c>
      <c r="AQ17" s="7"/>
      <c r="AS17" s="7"/>
    </row>
    <row r="18" spans="1:45" x14ac:dyDescent="0.2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P18" s="6"/>
      <c r="AQ18" s="6"/>
    </row>
    <row r="19" spans="1:45" x14ac:dyDescent="0.2">
      <c r="A19" s="3" t="s">
        <v>18</v>
      </c>
      <c r="B19" s="24" t="s">
        <v>28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6"/>
      <c r="AP19" s="6"/>
      <c r="AQ19" s="6"/>
    </row>
    <row r="20" spans="1:45" x14ac:dyDescent="0.2">
      <c r="A20" s="3" t="s">
        <v>7</v>
      </c>
      <c r="B20" s="7">
        <v>2.9342456641317791</v>
      </c>
      <c r="C20" s="7">
        <v>2.9453300882186428</v>
      </c>
      <c r="D20" s="7">
        <v>2.9653373513370251</v>
      </c>
      <c r="E20" s="7">
        <v>2.9523030213355348</v>
      </c>
      <c r="F20" s="7">
        <v>2.9449182272015064</v>
      </c>
      <c r="G20" s="7">
        <v>2.9581655507665729</v>
      </c>
      <c r="H20" s="7">
        <v>2.9434529132601885</v>
      </c>
      <c r="I20" s="7">
        <v>2.9486814314594998</v>
      </c>
      <c r="J20" s="7">
        <v>2.936011420211194</v>
      </c>
      <c r="K20" s="7">
        <v>2.9517317927564211</v>
      </c>
      <c r="L20" s="7">
        <v>2.938667747579327</v>
      </c>
      <c r="M20" s="7">
        <v>2.9368350442648041</v>
      </c>
      <c r="N20" s="7">
        <v>2.9328609191729083</v>
      </c>
      <c r="O20" s="7">
        <v>2.9460403410372513</v>
      </c>
      <c r="P20" s="7">
        <v>2.9540150893753427</v>
      </c>
      <c r="Q20" s="7">
        <v>2.9591953970951996</v>
      </c>
      <c r="R20" s="7">
        <v>2.9386298180865209</v>
      </c>
      <c r="S20" s="7">
        <v>2.9454736970886022</v>
      </c>
      <c r="T20" s="7">
        <v>2.939426877762032</v>
      </c>
      <c r="U20" s="7">
        <v>2.9465041047372278</v>
      </c>
      <c r="V20" s="7">
        <v>2.9434625332289026</v>
      </c>
      <c r="W20" s="7">
        <v>2.9274033284269727</v>
      </c>
      <c r="X20" s="7">
        <v>2.9405258995781072</v>
      </c>
      <c r="Y20" s="7">
        <v>2.9367039647755599</v>
      </c>
      <c r="Z20" s="7">
        <v>2.9369950128922597</v>
      </c>
      <c r="AA20" s="7">
        <v>2.9446947825326144</v>
      </c>
      <c r="AB20" s="7">
        <v>2.9377034473449561</v>
      </c>
      <c r="AC20" s="7">
        <v>2.9466318653568702</v>
      </c>
      <c r="AD20" s="7">
        <v>2.9483706885180379</v>
      </c>
      <c r="AE20" s="7">
        <v>2.9391770245088602</v>
      </c>
      <c r="AF20" s="7">
        <v>3.0197892427497752</v>
      </c>
      <c r="AG20" s="7">
        <v>3.027342472404547</v>
      </c>
      <c r="AH20" s="7">
        <v>3.0233330095091042</v>
      </c>
      <c r="AI20" s="7">
        <v>3.0365338090042919</v>
      </c>
      <c r="AJ20" s="7">
        <v>3.0360444093466206</v>
      </c>
      <c r="AK20" s="7">
        <v>3.0167627711469085</v>
      </c>
      <c r="AL20" s="7">
        <v>3.0296276948527994</v>
      </c>
      <c r="AM20" s="7">
        <v>3.0152497756525527</v>
      </c>
      <c r="AN20" s="7">
        <v>3.0121145251746864</v>
      </c>
      <c r="AP20" s="7">
        <f>AVERAGE(B20:AN20)</f>
        <v>2.9624690449713333</v>
      </c>
      <c r="AQ20" s="7">
        <f>STDEV(B20:AF20:AN20)</f>
        <v>3.5207393605148934E-2</v>
      </c>
    </row>
    <row r="21" spans="1:45" x14ac:dyDescent="0.2">
      <c r="A21" s="3" t="s">
        <v>8</v>
      </c>
      <c r="B21" s="7">
        <v>7.7337026544920338E-3</v>
      </c>
      <c r="C21" s="7">
        <v>7.3757058496328118E-3</v>
      </c>
      <c r="D21" s="7">
        <v>2.3256233123333512E-3</v>
      </c>
      <c r="E21" s="7">
        <v>4.1484052104444214E-3</v>
      </c>
      <c r="F21" s="7">
        <v>2.1913463728184556E-3</v>
      </c>
      <c r="G21" s="7">
        <v>2.9455228767216292E-3</v>
      </c>
      <c r="H21" s="7">
        <v>3.1411321831922461E-3</v>
      </c>
      <c r="I21" s="7">
        <v>3.1260463094003954E-3</v>
      </c>
      <c r="J21" s="7">
        <v>1.8343140069501788E-3</v>
      </c>
      <c r="K21" s="7">
        <v>5.2472676257541723E-3</v>
      </c>
      <c r="L21" s="7">
        <v>4.1024993124312396E-3</v>
      </c>
      <c r="M21" s="7">
        <v>9.224911125401764E-4</v>
      </c>
      <c r="N21" s="7">
        <v>7.6477010912606299E-3</v>
      </c>
      <c r="O21" s="7">
        <v>1.1537483547031177E-2</v>
      </c>
      <c r="P21" s="7">
        <v>2.2894482938906344E-3</v>
      </c>
      <c r="Q21" s="7">
        <v>3.1644185122250831E-3</v>
      </c>
      <c r="R21" s="7">
        <v>5.0809296317964282E-3</v>
      </c>
      <c r="S21" s="7">
        <v>6.359310187185092E-3</v>
      </c>
      <c r="T21" s="7">
        <v>7.3558204755220045E-3</v>
      </c>
      <c r="U21" s="7">
        <v>0</v>
      </c>
      <c r="V21" s="7">
        <v>1.2047723238117675E-2</v>
      </c>
      <c r="W21" s="7">
        <v>8.0477644605044998E-3</v>
      </c>
      <c r="X21" s="7">
        <v>7.6865321119571478E-3</v>
      </c>
      <c r="Y21" s="7">
        <v>8.1203033410368868E-3</v>
      </c>
      <c r="Z21" s="7">
        <v>4.5179072175022977E-4</v>
      </c>
      <c r="AA21" s="7">
        <v>5.6238650997604816E-4</v>
      </c>
      <c r="AB21" s="7">
        <v>1.1229775041722919E-3</v>
      </c>
      <c r="AC21" s="7">
        <v>0</v>
      </c>
      <c r="AD21" s="7">
        <v>2.5356088690710334E-3</v>
      </c>
      <c r="AE21" s="7">
        <v>2.3165495714763278E-3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P21" s="7">
        <f t="shared" ref="AP21:AP26" si="6">AVERAGE(B21:AN21)</f>
        <v>3.369764228043188E-3</v>
      </c>
      <c r="AQ21" s="7">
        <f>STDEV(B21:AF21:AN21)</f>
        <v>3.4465964622557902E-3</v>
      </c>
    </row>
    <row r="22" spans="1:45" x14ac:dyDescent="0.2">
      <c r="A22" s="3" t="s">
        <v>11</v>
      </c>
      <c r="B22" s="7">
        <v>4.7969626945294636E-2</v>
      </c>
      <c r="C22" s="7">
        <v>3.4148266392895935E-2</v>
      </c>
      <c r="D22" s="7">
        <v>1.8505281000926386E-2</v>
      </c>
      <c r="E22" s="7">
        <v>2.6491182085615367E-2</v>
      </c>
      <c r="F22" s="7">
        <v>2.0624690239592434E-2</v>
      </c>
      <c r="G22" s="7">
        <v>1.5517417951815975E-2</v>
      </c>
      <c r="H22" s="7">
        <v>1.6677636746156681E-2</v>
      </c>
      <c r="I22" s="7">
        <v>2.9725576053248399E-2</v>
      </c>
      <c r="J22" s="7">
        <v>3.0456491500310264E-2</v>
      </c>
      <c r="K22" s="7">
        <v>2.3887868190720352E-2</v>
      </c>
      <c r="L22" s="7">
        <v>2.5085858727326049E-2</v>
      </c>
      <c r="M22" s="7">
        <v>2.7972292460009693E-2</v>
      </c>
      <c r="N22" s="7">
        <v>2.5031050779244179E-2</v>
      </c>
      <c r="O22" s="7">
        <v>2.5740253008453715E-2</v>
      </c>
      <c r="P22" s="7">
        <v>1.0626367137448196E-2</v>
      </c>
      <c r="Q22" s="7">
        <v>2.1784821666209972E-2</v>
      </c>
      <c r="R22" s="7">
        <v>4.5091871962576677E-2</v>
      </c>
      <c r="S22" s="7">
        <v>2.3866300687999338E-2</v>
      </c>
      <c r="T22" s="7">
        <v>3.0042176461192616E-2</v>
      </c>
      <c r="U22" s="7">
        <v>3.4609859024594049E-2</v>
      </c>
      <c r="V22" s="7">
        <v>1.6577038646700924E-2</v>
      </c>
      <c r="W22" s="7">
        <v>3.4060672610909289E-2</v>
      </c>
      <c r="X22" s="7">
        <v>2.8860814867075452E-2</v>
      </c>
      <c r="Y22" s="7">
        <v>2.9112251109269745E-2</v>
      </c>
      <c r="Z22" s="7">
        <v>3.0170501468446739E-2</v>
      </c>
      <c r="AA22" s="7">
        <v>2.040270445914491E-2</v>
      </c>
      <c r="AB22" s="7">
        <v>2.3436683308607865E-2</v>
      </c>
      <c r="AC22" s="7">
        <v>2.2466831837008806E-2</v>
      </c>
      <c r="AD22" s="7">
        <v>2.2116807593057078E-2</v>
      </c>
      <c r="AE22" s="7">
        <v>2.6750331547722713E-2</v>
      </c>
      <c r="AF22" s="7">
        <v>3.3308300006504379E-2</v>
      </c>
      <c r="AG22" s="7">
        <v>3.598367621719873E-2</v>
      </c>
      <c r="AH22" s="7">
        <v>3.3694282392012498E-2</v>
      </c>
      <c r="AI22" s="7">
        <v>4.3963973740865143E-2</v>
      </c>
      <c r="AJ22" s="7">
        <v>3.7041835347049308E-2</v>
      </c>
      <c r="AK22" s="7">
        <v>7.3596349609490949E-2</v>
      </c>
      <c r="AL22" s="7">
        <v>7.1400074739743538E-2</v>
      </c>
      <c r="AM22" s="7">
        <v>7.530853396705052E-2</v>
      </c>
      <c r="AN22" s="7">
        <v>6.7262748239653489E-2</v>
      </c>
      <c r="AP22" s="7">
        <f t="shared" si="6"/>
        <v>3.2291520531516488E-2</v>
      </c>
      <c r="AQ22" s="7">
        <f>STDEV(B22:AF22:AN22)</f>
        <v>1.574256300228952E-2</v>
      </c>
    </row>
    <row r="23" spans="1:45" x14ac:dyDescent="0.2">
      <c r="A23" s="3" t="s">
        <v>12</v>
      </c>
      <c r="B23" s="7">
        <v>1.443047158390907E-3</v>
      </c>
      <c r="C23" s="7">
        <v>1.9946791410802774E-4</v>
      </c>
      <c r="D23" s="7">
        <v>2.1045635554272735E-3</v>
      </c>
      <c r="E23" s="7">
        <v>1.8494329462674559E-3</v>
      </c>
      <c r="F23" s="7">
        <v>2.084642332331603E-3</v>
      </c>
      <c r="G23" s="7">
        <v>1.2297374713176445E-3</v>
      </c>
      <c r="H23" s="7">
        <v>2.0329807227905581E-3</v>
      </c>
      <c r="I23" s="7">
        <v>4.2097110642153801E-3</v>
      </c>
      <c r="J23" s="7">
        <v>1.1332489699102332E-3</v>
      </c>
      <c r="K23" s="7">
        <v>2.7930127349535421E-3</v>
      </c>
      <c r="L23" s="7">
        <v>6.5085749527183491E-3</v>
      </c>
      <c r="M23" s="7">
        <v>3.1327673917821279E-3</v>
      </c>
      <c r="N23" s="7">
        <v>6.1165499283031069E-3</v>
      </c>
      <c r="O23" s="7">
        <v>2.4325793574712707E-3</v>
      </c>
      <c r="P23" s="7">
        <v>3.814167644050345E-3</v>
      </c>
      <c r="Q23" s="7">
        <v>3.5860832243468661E-3</v>
      </c>
      <c r="R23" s="7">
        <v>3.0944828660926728E-3</v>
      </c>
      <c r="S23" s="7">
        <v>5.0095395368284952E-3</v>
      </c>
      <c r="T23" s="7">
        <v>3.88088336290457E-3</v>
      </c>
      <c r="U23" s="7">
        <v>1.5538295909124009E-3</v>
      </c>
      <c r="V23" s="7">
        <v>2.329496620039756E-3</v>
      </c>
      <c r="W23" s="7">
        <v>4.2596657620531135E-3</v>
      </c>
      <c r="X23" s="7">
        <v>1.898119087466792E-3</v>
      </c>
      <c r="Y23" s="7">
        <v>4.0301626854321974E-3</v>
      </c>
      <c r="Z23" s="7">
        <v>2.8088080383685495E-3</v>
      </c>
      <c r="AA23" s="7">
        <v>1.4868569916529784E-3</v>
      </c>
      <c r="AB23" s="7">
        <v>3.7760647442432811E-3</v>
      </c>
      <c r="AC23" s="7">
        <v>4.9930624368129247E-3</v>
      </c>
      <c r="AD23" s="7">
        <v>2.2342857302687169E-3</v>
      </c>
      <c r="AE23" s="7">
        <v>9.0844547655042696E-4</v>
      </c>
      <c r="AF23" s="7">
        <v>3.1826009695508557E-3</v>
      </c>
      <c r="AG23" s="7">
        <v>2.6082685190583032E-3</v>
      </c>
      <c r="AH23" s="7">
        <v>3.9566961095779622E-3</v>
      </c>
      <c r="AI23" s="7">
        <v>1.8992956880676444E-3</v>
      </c>
      <c r="AJ23" s="7">
        <v>1.8300974851200207E-3</v>
      </c>
      <c r="AK23" s="7">
        <v>4.3847308574287503E-3</v>
      </c>
      <c r="AL23" s="7">
        <v>3.9586458277055423E-3</v>
      </c>
      <c r="AM23" s="7">
        <v>4.2453379810364553E-3</v>
      </c>
      <c r="AN23" s="7">
        <v>2.8326643411105534E-3</v>
      </c>
      <c r="AP23" s="7">
        <f t="shared" si="6"/>
        <v>2.97006687376071E-3</v>
      </c>
      <c r="AQ23" s="7">
        <f>STDEV(B23:AF23:AN23)</f>
        <v>1.4217304183808319E-3</v>
      </c>
    </row>
    <row r="24" spans="1:45" x14ac:dyDescent="0.2">
      <c r="A24" s="3" t="s">
        <v>13</v>
      </c>
      <c r="B24" s="7">
        <v>2.0593086224313432E-2</v>
      </c>
      <c r="C24" s="7">
        <v>1.8818027247813424E-2</v>
      </c>
      <c r="D24" s="7">
        <v>1.964104272107221E-2</v>
      </c>
      <c r="E24" s="7">
        <v>1.7788433556177236E-2</v>
      </c>
      <c r="F24" s="7">
        <v>1.801674112934144E-2</v>
      </c>
      <c r="G24" s="7">
        <v>2.1016189278992407E-2</v>
      </c>
      <c r="H24" s="7">
        <v>1.7813496878288662E-2</v>
      </c>
      <c r="I24" s="7">
        <v>1.764049137265283E-2</v>
      </c>
      <c r="J24" s="7">
        <v>1.788653102382104E-2</v>
      </c>
      <c r="K24" s="7">
        <v>2.1058504328063849E-2</v>
      </c>
      <c r="L24" s="7">
        <v>2.0214009626332449E-2</v>
      </c>
      <c r="M24" s="7">
        <v>1.5618730935990003E-2</v>
      </c>
      <c r="N24" s="7">
        <v>1.4930290772033698E-2</v>
      </c>
      <c r="O24" s="7">
        <v>2.0880804342338639E-2</v>
      </c>
      <c r="P24" s="7">
        <v>1.9772000238779029E-2</v>
      </c>
      <c r="Q24" s="7">
        <v>2.5783874985862838E-2</v>
      </c>
      <c r="R24" s="7">
        <v>2.2133977905282678E-2</v>
      </c>
      <c r="S24" s="7">
        <v>1.8383558902953689E-2</v>
      </c>
      <c r="T24" s="7">
        <v>1.590281828012205E-2</v>
      </c>
      <c r="U24" s="7">
        <v>1.9731222903811893E-2</v>
      </c>
      <c r="V24" s="7">
        <v>1.9266805797061283E-2</v>
      </c>
      <c r="W24" s="7">
        <v>2.0295491535504414E-2</v>
      </c>
      <c r="X24" s="7">
        <v>2.2538420795442007E-2</v>
      </c>
      <c r="Y24" s="7">
        <v>2.4472975516891E-2</v>
      </c>
      <c r="Z24" s="7">
        <v>2.1932676621827289E-2</v>
      </c>
      <c r="AA24" s="7">
        <v>1.9307407059072607E-2</v>
      </c>
      <c r="AB24" s="7">
        <v>1.4571577141047837E-2</v>
      </c>
      <c r="AC24" s="7">
        <v>1.9385176021055019E-2</v>
      </c>
      <c r="AD24" s="7">
        <v>1.8620076440435479E-2</v>
      </c>
      <c r="AE24" s="7">
        <v>1.9824349147120869E-2</v>
      </c>
      <c r="AF24" s="7">
        <v>2.2403742275359729E-2</v>
      </c>
      <c r="AG24" s="7">
        <v>2.0345708109239441E-2</v>
      </c>
      <c r="AH24" s="7">
        <v>1.9024554066723726E-2</v>
      </c>
      <c r="AI24" s="7">
        <v>2.0550164001683347E-2</v>
      </c>
      <c r="AJ24" s="7">
        <v>2.1554031365979127E-2</v>
      </c>
      <c r="AK24" s="7">
        <v>2.4518611000280535E-2</v>
      </c>
      <c r="AL24" s="7">
        <v>2.4507738242209458E-2</v>
      </c>
      <c r="AM24" s="7">
        <v>2.6398257914265255E-2</v>
      </c>
      <c r="AN24" s="7">
        <v>2.2059048548396007E-2</v>
      </c>
      <c r="AP24" s="7">
        <f t="shared" si="6"/>
        <v>2.0133349852657377E-2</v>
      </c>
      <c r="AQ24" s="7">
        <f>STDEV(B24:AF24:AN24)</f>
        <v>2.7567138331245321E-3</v>
      </c>
    </row>
    <row r="25" spans="1:45" x14ac:dyDescent="0.2">
      <c r="A25" s="3" t="s">
        <v>14</v>
      </c>
      <c r="B25" s="7">
        <v>5.0663371786477835</v>
      </c>
      <c r="C25" s="7">
        <v>5.061574198175161</v>
      </c>
      <c r="D25" s="7">
        <v>5.0359311812075296</v>
      </c>
      <c r="E25" s="7">
        <v>5.056805343774732</v>
      </c>
      <c r="F25" s="7">
        <v>5.0810742079454423</v>
      </c>
      <c r="G25" s="7">
        <v>5.0501516573393772</v>
      </c>
      <c r="H25" s="7">
        <v>5.0932381035093739</v>
      </c>
      <c r="I25" s="7">
        <v>5.0537711432168919</v>
      </c>
      <c r="J25" s="7">
        <v>5.0964988996043914</v>
      </c>
      <c r="K25" s="7">
        <v>5.0571951792598195</v>
      </c>
      <c r="L25" s="7">
        <v>5.0835285496199827</v>
      </c>
      <c r="M25" s="7">
        <v>5.0954523037705242</v>
      </c>
      <c r="N25" s="7">
        <v>5.0873540986290102</v>
      </c>
      <c r="O25" s="7">
        <v>5.0498721268099542</v>
      </c>
      <c r="P25" s="7">
        <v>5.0702736609705648</v>
      </c>
      <c r="Q25" s="7">
        <v>5.0357755304940408</v>
      </c>
      <c r="R25" s="7">
        <v>5.0577093233333796</v>
      </c>
      <c r="S25" s="7">
        <v>5.0589736504224847</v>
      </c>
      <c r="T25" s="7">
        <v>5.0744008735974262</v>
      </c>
      <c r="U25" s="7">
        <v>5.0697683544649124</v>
      </c>
      <c r="V25" s="7">
        <v>5.0708780022969213</v>
      </c>
      <c r="W25" s="7">
        <v>5.0922680967538607</v>
      </c>
      <c r="X25" s="7">
        <v>5.0634791127199383</v>
      </c>
      <c r="Y25" s="7">
        <v>5.0697959901201726</v>
      </c>
      <c r="Z25" s="7">
        <v>5.094151490119371</v>
      </c>
      <c r="AA25" s="7">
        <v>5.0785845826903477</v>
      </c>
      <c r="AB25" s="7">
        <v>5.099784518012271</v>
      </c>
      <c r="AC25" s="7">
        <v>5.0702103242391967</v>
      </c>
      <c r="AD25" s="7">
        <v>5.0730868238552524</v>
      </c>
      <c r="AE25" s="7">
        <v>5.0909991667836918</v>
      </c>
      <c r="AF25" s="7">
        <v>4.8810279845648443</v>
      </c>
      <c r="AG25" s="7">
        <v>4.8635888160529381</v>
      </c>
      <c r="AH25" s="7">
        <v>4.8737510954994168</v>
      </c>
      <c r="AI25" s="7">
        <v>4.8338786453783156</v>
      </c>
      <c r="AJ25" s="7">
        <v>4.835928277024462</v>
      </c>
      <c r="AK25" s="7">
        <v>4.8453942910306615</v>
      </c>
      <c r="AL25" s="7">
        <v>4.818297015024533</v>
      </c>
      <c r="AM25" s="7">
        <v>4.842722996175385</v>
      </c>
      <c r="AN25" s="7">
        <v>4.8692917125215089</v>
      </c>
      <c r="AP25" s="7">
        <f t="shared" si="6"/>
        <v>5.0205847309142522</v>
      </c>
      <c r="AQ25" s="7">
        <f>STDEV(B25:AF25:AN25)</f>
        <v>9.5562069846697809E-2</v>
      </c>
    </row>
    <row r="26" spans="1:45" x14ac:dyDescent="0.2">
      <c r="A26" s="3" t="s">
        <v>15</v>
      </c>
      <c r="B26" s="7">
        <v>2.5150990771566992E-2</v>
      </c>
      <c r="C26" s="7">
        <v>1.436681604830071E-2</v>
      </c>
      <c r="D26" s="7">
        <v>1.1646613095633515E-2</v>
      </c>
      <c r="E26" s="7">
        <v>1.6022487754968343E-2</v>
      </c>
      <c r="F26" s="7">
        <v>2.3042915207778195E-2</v>
      </c>
      <c r="G26" s="7">
        <v>2.1560150577239662E-2</v>
      </c>
      <c r="H26" s="7">
        <v>1.0646469253074839E-2</v>
      </c>
      <c r="I26" s="7">
        <v>3.3394814050886637E-2</v>
      </c>
      <c r="J26" s="7">
        <v>2.0655300719363081E-2</v>
      </c>
      <c r="K26" s="7">
        <v>1.0482836687761763E-2</v>
      </c>
      <c r="L26" s="7">
        <v>1.9577279000925457E-2</v>
      </c>
      <c r="M26" s="7">
        <v>2.7782625109209206E-2</v>
      </c>
      <c r="N26" s="7">
        <v>3.8240619553232311E-2</v>
      </c>
      <c r="O26" s="7">
        <v>2.5796833589186583E-2</v>
      </c>
      <c r="P26" s="7">
        <v>1.1794367966040649E-2</v>
      </c>
      <c r="Q26" s="7">
        <v>1.7504719734183979E-2</v>
      </c>
      <c r="R26" s="7">
        <v>3.0467878905547523E-2</v>
      </c>
      <c r="S26" s="7">
        <v>3.4728174707716004E-2</v>
      </c>
      <c r="T26" s="7">
        <v>2.4988825884461226E-2</v>
      </c>
      <c r="U26" s="7">
        <v>1.6152944345398851E-2</v>
      </c>
      <c r="V26" s="7">
        <v>1.6393754181568701E-2</v>
      </c>
      <c r="W26" s="7">
        <v>2.9024446698464886E-2</v>
      </c>
      <c r="X26" s="7">
        <v>3.3071438721789942E-2</v>
      </c>
      <c r="Y26" s="7">
        <v>2.917620389451759E-2</v>
      </c>
      <c r="Z26" s="7">
        <v>1.5090820155670308E-2</v>
      </c>
      <c r="AA26" s="7">
        <v>3.4713438896590301E-2</v>
      </c>
      <c r="AB26" s="7">
        <v>2.3853166846192084E-2</v>
      </c>
      <c r="AC26" s="7">
        <v>3.2729884147505564E-2</v>
      </c>
      <c r="AD26" s="7">
        <v>1.5888134695496787E-2</v>
      </c>
      <c r="AE26" s="7">
        <v>1.7884093259625384E-2</v>
      </c>
      <c r="AF26" s="7">
        <v>2.1208530618602301E-2</v>
      </c>
      <c r="AG26" s="7">
        <v>1.8234700180394334E-2</v>
      </c>
      <c r="AH26" s="7">
        <v>2.2481696319014793E-2</v>
      </c>
      <c r="AI26" s="7">
        <v>1.6746797360675421E-2</v>
      </c>
      <c r="AJ26" s="7">
        <v>2.7069470821681436E-2</v>
      </c>
      <c r="AK26" s="7">
        <v>2.0398179269730837E-2</v>
      </c>
      <c r="AL26" s="7">
        <v>1.5534578067621695E-2</v>
      </c>
      <c r="AM26" s="7">
        <v>2.6400869661762059E-2</v>
      </c>
      <c r="AN26" s="7">
        <v>1.6535026825229938E-2</v>
      </c>
      <c r="AP26" s="7">
        <f t="shared" si="6"/>
        <v>2.2216381886784868E-2</v>
      </c>
      <c r="AQ26" s="7">
        <f>STDEV(B26:AF26:AN26)</f>
        <v>7.4717997659987361E-3</v>
      </c>
    </row>
    <row r="27" spans="1:45" x14ac:dyDescent="0.2">
      <c r="A27" s="8" t="s">
        <v>20</v>
      </c>
      <c r="B27" s="9">
        <f>SUM(B20:B26)</f>
        <v>8.10347329653362</v>
      </c>
      <c r="C27" s="9">
        <f t="shared" ref="C27:AN27" si="7">SUM(C20:C26)</f>
        <v>8.0818125698465533</v>
      </c>
      <c r="D27" s="9">
        <f t="shared" si="7"/>
        <v>8.0554916562299468</v>
      </c>
      <c r="E27" s="9">
        <f t="shared" si="7"/>
        <v>8.0754083066637392</v>
      </c>
      <c r="F27" s="9">
        <f t="shared" si="7"/>
        <v>8.0919527704288114</v>
      </c>
      <c r="G27" s="9">
        <f t="shared" si="7"/>
        <v>8.0705862262620371</v>
      </c>
      <c r="H27" s="9">
        <f t="shared" si="7"/>
        <v>8.0870027325530653</v>
      </c>
      <c r="I27" s="9">
        <f t="shared" si="7"/>
        <v>8.0905492135267956</v>
      </c>
      <c r="J27" s="9">
        <f t="shared" si="7"/>
        <v>8.1044762060359421</v>
      </c>
      <c r="K27" s="9">
        <f t="shared" si="7"/>
        <v>8.0723964615834944</v>
      </c>
      <c r="L27" s="9">
        <f t="shared" si="7"/>
        <v>8.0976845188190438</v>
      </c>
      <c r="M27" s="9">
        <f t="shared" si="7"/>
        <v>8.107716255044858</v>
      </c>
      <c r="N27" s="9">
        <f t="shared" si="7"/>
        <v>8.1121812299259908</v>
      </c>
      <c r="O27" s="9">
        <f t="shared" si="7"/>
        <v>8.0823004216916861</v>
      </c>
      <c r="P27" s="9">
        <f t="shared" si="7"/>
        <v>8.0725851016261156</v>
      </c>
      <c r="Q27" s="9">
        <f t="shared" si="7"/>
        <v>8.0667948457120691</v>
      </c>
      <c r="R27" s="9">
        <f t="shared" si="7"/>
        <v>8.1022082826911959</v>
      </c>
      <c r="S27" s="9">
        <f t="shared" si="7"/>
        <v>8.0927942315337695</v>
      </c>
      <c r="T27" s="9">
        <f t="shared" si="7"/>
        <v>8.0959982758236624</v>
      </c>
      <c r="U27" s="9">
        <f t="shared" si="7"/>
        <v>8.0883203150668574</v>
      </c>
      <c r="V27" s="9">
        <f t="shared" si="7"/>
        <v>8.0809553540093138</v>
      </c>
      <c r="W27" s="9">
        <f t="shared" si="7"/>
        <v>8.11535946624827</v>
      </c>
      <c r="X27" s="9">
        <f t="shared" si="7"/>
        <v>8.0980603378817761</v>
      </c>
      <c r="Y27" s="9">
        <f t="shared" si="7"/>
        <v>8.1014118514428795</v>
      </c>
      <c r="Z27" s="9">
        <f t="shared" si="7"/>
        <v>8.1016011000176942</v>
      </c>
      <c r="AA27" s="9">
        <f t="shared" si="7"/>
        <v>8.0997521591393991</v>
      </c>
      <c r="AB27" s="9">
        <f t="shared" si="7"/>
        <v>8.1042484349014909</v>
      </c>
      <c r="AC27" s="9">
        <f t="shared" si="7"/>
        <v>8.0964171440384494</v>
      </c>
      <c r="AD27" s="9">
        <f t="shared" si="7"/>
        <v>8.0828524257016188</v>
      </c>
      <c r="AE27" s="9">
        <f t="shared" si="7"/>
        <v>8.0978599602950485</v>
      </c>
      <c r="AF27" s="9">
        <f t="shared" si="7"/>
        <v>7.980920401184636</v>
      </c>
      <c r="AG27" s="9">
        <f t="shared" si="7"/>
        <v>7.9681036414833759</v>
      </c>
      <c r="AH27" s="9">
        <f t="shared" si="7"/>
        <v>7.9762413338958504</v>
      </c>
      <c r="AI27" s="9">
        <f t="shared" si="7"/>
        <v>7.9535726851738993</v>
      </c>
      <c r="AJ27" s="9">
        <f t="shared" si="7"/>
        <v>7.9594681213909126</v>
      </c>
      <c r="AK27" s="9">
        <f t="shared" si="7"/>
        <v>7.9850549329145011</v>
      </c>
      <c r="AL27" s="9">
        <f t="shared" si="7"/>
        <v>7.9633257467546121</v>
      </c>
      <c r="AM27" s="9">
        <f t="shared" si="7"/>
        <v>7.9903257713520528</v>
      </c>
      <c r="AN27" s="9">
        <f t="shared" si="7"/>
        <v>7.990095725650586</v>
      </c>
      <c r="AP27" s="9">
        <f>SUM(AP20:AP26)</f>
        <v>8.0640348592583493</v>
      </c>
      <c r="AQ27" s="6"/>
    </row>
    <row r="28" spans="1:45" x14ac:dyDescent="0.2">
      <c r="A28" s="3" t="s">
        <v>16</v>
      </c>
      <c r="B28" s="7">
        <v>5.0224666044502479E-2</v>
      </c>
      <c r="C28" s="7">
        <v>0.11525009366847026</v>
      </c>
      <c r="D28" s="7">
        <v>3.1775045912641312E-2</v>
      </c>
      <c r="E28" s="7">
        <v>3.8961255120738655E-2</v>
      </c>
      <c r="F28" s="7">
        <v>0.14935057770233395</v>
      </c>
      <c r="G28" s="7">
        <v>0.10515219865071933</v>
      </c>
      <c r="H28" s="7">
        <v>6.011149688560264E-2</v>
      </c>
      <c r="I28" s="7">
        <v>2.8228304036890264E-2</v>
      </c>
      <c r="J28" s="7">
        <v>0.10351788569676607</v>
      </c>
      <c r="K28" s="7">
        <v>4.3909719549800351E-2</v>
      </c>
      <c r="L28" s="7">
        <v>7.3860040150359463E-2</v>
      </c>
      <c r="M28" s="7">
        <v>3.4126714613465704E-2</v>
      </c>
      <c r="N28" s="7">
        <v>9.8017651051338556E-2</v>
      </c>
      <c r="O28" s="7">
        <v>0.10650072064257574</v>
      </c>
      <c r="P28" s="7">
        <v>6.0383542908243819E-2</v>
      </c>
      <c r="Q28" s="7">
        <v>0.1288754434384819</v>
      </c>
      <c r="R28" s="7">
        <v>5.710509633627593E-3</v>
      </c>
      <c r="S28" s="7">
        <v>5.2950495838967444E-2</v>
      </c>
      <c r="T28" s="7">
        <v>2.528437299294951E-2</v>
      </c>
      <c r="U28" s="7">
        <v>0.1358032131888216</v>
      </c>
      <c r="V28" s="7">
        <v>0</v>
      </c>
      <c r="W28" s="7">
        <v>1.5664885224015858E-2</v>
      </c>
      <c r="X28" s="7">
        <v>8.4268171196123468E-2</v>
      </c>
      <c r="Y28" s="7">
        <v>0</v>
      </c>
      <c r="Z28" s="7">
        <v>6.4163345221977877E-3</v>
      </c>
      <c r="AA28" s="7">
        <v>2.8862173498211678E-2</v>
      </c>
      <c r="AB28" s="7">
        <v>0</v>
      </c>
      <c r="AC28" s="7">
        <v>0</v>
      </c>
      <c r="AD28" s="7">
        <v>4.5370354377431761E-2</v>
      </c>
      <c r="AE28" s="7">
        <v>6.3305460999762031E-2</v>
      </c>
      <c r="AF28" s="7">
        <v>1.5315643673960686E-2</v>
      </c>
      <c r="AG28" s="7">
        <v>2.4214526777046424E-2</v>
      </c>
      <c r="AH28" s="7">
        <v>2.7699475856591507E-2</v>
      </c>
      <c r="AI28" s="7">
        <v>2.7840194596142263E-2</v>
      </c>
      <c r="AJ28" s="7">
        <v>1.7870938988704801E-2</v>
      </c>
      <c r="AK28" s="7">
        <v>1.6635251988656806E-2</v>
      </c>
      <c r="AL28" s="7">
        <v>2.2434434658347418E-2</v>
      </c>
      <c r="AM28" s="7">
        <v>2.4568664651622399E-2</v>
      </c>
      <c r="AN28" s="7">
        <v>3.1993229225479342E-2</v>
      </c>
      <c r="AP28" s="7">
        <f t="shared" ref="AP28" si="8">AVERAGE(B28:AN28)</f>
        <v>4.8729581742604895E-2</v>
      </c>
      <c r="AQ28" s="7">
        <f>STDEV(B28:AF28:AN28)</f>
        <v>4.1441422425995869E-2</v>
      </c>
    </row>
    <row r="29" spans="1:45" x14ac:dyDescent="0.2">
      <c r="A29" s="3" t="s">
        <v>17</v>
      </c>
      <c r="B29" s="7">
        <v>0.28409757825373272</v>
      </c>
      <c r="C29" s="7">
        <v>0.29490862473856289</v>
      </c>
      <c r="D29" s="7">
        <v>0.28996969764229019</v>
      </c>
      <c r="E29" s="7">
        <v>0.29573458958162524</v>
      </c>
      <c r="F29" s="7">
        <v>0.29714340845001691</v>
      </c>
      <c r="G29" s="7">
        <v>0.29957089364547707</v>
      </c>
      <c r="H29" s="7">
        <v>0.30309216153184626</v>
      </c>
      <c r="I29" s="7">
        <v>0.28684803398676645</v>
      </c>
      <c r="J29" s="7">
        <v>0.29030393554749656</v>
      </c>
      <c r="K29" s="7">
        <v>0.28199809363431411</v>
      </c>
      <c r="L29" s="7">
        <v>0.30644610540846451</v>
      </c>
      <c r="M29" s="7">
        <v>0.30052800894521126</v>
      </c>
      <c r="N29" s="7">
        <v>0.2909801506884333</v>
      </c>
      <c r="O29" s="7">
        <v>0.29417464742300203</v>
      </c>
      <c r="P29" s="7">
        <v>0.29112861339250512</v>
      </c>
      <c r="Q29" s="7">
        <v>0.29764475310107574</v>
      </c>
      <c r="R29" s="7">
        <v>0.27337919940689498</v>
      </c>
      <c r="S29" s="7">
        <v>0.28893725656584052</v>
      </c>
      <c r="T29" s="7">
        <v>0.29410180093489924</v>
      </c>
      <c r="U29" s="7">
        <v>0.2879629718092942</v>
      </c>
      <c r="V29" s="7">
        <v>0.29998906879088783</v>
      </c>
      <c r="W29" s="7">
        <v>0.29719021978753052</v>
      </c>
      <c r="X29" s="7">
        <v>0.28310113865925707</v>
      </c>
      <c r="Y29" s="7">
        <v>0.28614624673408401</v>
      </c>
      <c r="Z29" s="7">
        <v>0.29027238507451564</v>
      </c>
      <c r="AA29" s="7">
        <v>0.28864188007140368</v>
      </c>
      <c r="AB29" s="7">
        <v>0.2891617108736157</v>
      </c>
      <c r="AC29" s="7">
        <v>0.28239407693274732</v>
      </c>
      <c r="AD29" s="7">
        <v>0.32281287968180461</v>
      </c>
      <c r="AE29" s="7">
        <v>0.31480487743120422</v>
      </c>
      <c r="AF29" s="7">
        <v>0.30428677791999126</v>
      </c>
      <c r="AG29" s="7">
        <v>0.30230664339884683</v>
      </c>
      <c r="AH29" s="7">
        <v>0.29833353135623708</v>
      </c>
      <c r="AI29" s="7">
        <v>0.29983571740848852</v>
      </c>
      <c r="AJ29" s="7">
        <v>0.30213644672889073</v>
      </c>
      <c r="AK29" s="7">
        <v>0.30936868654571459</v>
      </c>
      <c r="AL29" s="7">
        <v>0.30640229782780365</v>
      </c>
      <c r="AM29" s="7">
        <v>0.30059791196217378</v>
      </c>
      <c r="AN29" s="7">
        <v>0.30822604243969126</v>
      </c>
      <c r="AP29" s="7">
        <f t="shared" ref="AP29:AP31" si="9">AVERAGE(B29:AN29)</f>
        <v>0.2957681811362215</v>
      </c>
      <c r="AQ29" s="7">
        <f>STDEV(B29:AF29:AN29)</f>
        <v>9.8196618048903422E-3</v>
      </c>
    </row>
    <row r="30" spans="1:45" x14ac:dyDescent="0.2">
      <c r="A30" s="3" t="s">
        <v>47</v>
      </c>
      <c r="B30" s="7">
        <v>0</v>
      </c>
      <c r="C30" s="7">
        <v>0</v>
      </c>
      <c r="D30" s="7">
        <v>8.0028048758986269E-4</v>
      </c>
      <c r="E30" s="7">
        <v>1.3704113612652699E-3</v>
      </c>
      <c r="F30" s="7">
        <v>1.2884654150780845E-3</v>
      </c>
      <c r="G30" s="7">
        <v>0</v>
      </c>
      <c r="H30" s="7">
        <v>5.2127727969322518E-4</v>
      </c>
      <c r="I30" s="7">
        <v>5.6593499806866009E-4</v>
      </c>
      <c r="J30" s="7">
        <v>6.9446016782332353E-4</v>
      </c>
      <c r="K30" s="7">
        <v>0</v>
      </c>
      <c r="L30" s="7">
        <v>2.0499795228399727E-3</v>
      </c>
      <c r="M30" s="7">
        <v>0</v>
      </c>
      <c r="N30" s="7">
        <v>5.2578354747470971E-4</v>
      </c>
      <c r="O30" s="7">
        <v>3.6906870000939942E-4</v>
      </c>
      <c r="P30" s="7">
        <v>1.1885030151513963E-4</v>
      </c>
      <c r="Q30" s="7">
        <v>8.2485099772769551E-4</v>
      </c>
      <c r="R30" s="7">
        <v>0</v>
      </c>
      <c r="S30" s="7">
        <v>4.5697201336676276E-4</v>
      </c>
      <c r="T30" s="7">
        <v>1.5059269852787157E-3</v>
      </c>
      <c r="U30" s="7">
        <v>1.4994671484651884E-4</v>
      </c>
      <c r="V30" s="7">
        <v>2.4834556660003697E-3</v>
      </c>
      <c r="W30" s="7">
        <v>3.7857509213851847E-4</v>
      </c>
      <c r="X30" s="7">
        <v>2.6964536513462007E-4</v>
      </c>
      <c r="Y30" s="7">
        <v>2.286338894526317E-4</v>
      </c>
      <c r="Z30" s="7">
        <v>0</v>
      </c>
      <c r="AA30" s="7">
        <v>1.6782541658358409E-4</v>
      </c>
      <c r="AB30" s="7">
        <v>1.1649236465979568E-3</v>
      </c>
      <c r="AC30" s="7">
        <v>0</v>
      </c>
      <c r="AD30" s="7">
        <v>1.1651084014444068E-3</v>
      </c>
      <c r="AE30" s="7">
        <v>1.0058548791398048E-3</v>
      </c>
      <c r="AF30" s="7">
        <v>2.192693240440803E-3</v>
      </c>
      <c r="AG30" s="7">
        <v>1.1239920438659437E-3</v>
      </c>
      <c r="AH30" s="7">
        <v>4.3810969657810569E-4</v>
      </c>
      <c r="AI30" s="7">
        <v>1.059297374684919E-3</v>
      </c>
      <c r="AJ30" s="7">
        <v>7.4820788164308197E-4</v>
      </c>
      <c r="AK30" s="7">
        <v>2.192600213503215E-3</v>
      </c>
      <c r="AL30" s="7">
        <v>1.5654485048035708E-3</v>
      </c>
      <c r="AM30" s="7">
        <v>3.0084473441220057E-3</v>
      </c>
      <c r="AN30" s="7">
        <v>9.4094998500448613E-4</v>
      </c>
      <c r="AP30" s="7">
        <f t="shared" si="9"/>
        <v>8.0451223419782981E-4</v>
      </c>
      <c r="AQ30" s="7">
        <f>STDEV(B30:AF30:AN30)</f>
        <v>7.8050144995198871E-4</v>
      </c>
    </row>
    <row r="31" spans="1:45" x14ac:dyDescent="0.2">
      <c r="A31" s="3" t="s">
        <v>25</v>
      </c>
      <c r="B31" s="7">
        <f>IF((1-B28-B29-B30)&gt;0,1-B28-B29-B30,0)</f>
        <v>0.6656777557017648</v>
      </c>
      <c r="C31" s="7">
        <f t="shared" ref="C31:AN31" si="10">IF((1-C28-C29-C30)&gt;0,1-C28-C29-C30,0)</f>
        <v>0.58984128159296678</v>
      </c>
      <c r="D31" s="7">
        <f t="shared" si="10"/>
        <v>0.67745497595747861</v>
      </c>
      <c r="E31" s="7">
        <f t="shared" si="10"/>
        <v>0.66393374393637083</v>
      </c>
      <c r="F31" s="7">
        <f t="shared" si="10"/>
        <v>0.55221754843257098</v>
      </c>
      <c r="G31" s="7">
        <f t="shared" si="10"/>
        <v>0.59527690770380359</v>
      </c>
      <c r="H31" s="7">
        <f t="shared" si="10"/>
        <v>0.63627506430285785</v>
      </c>
      <c r="I31" s="7">
        <f t="shared" si="10"/>
        <v>0.68435772697827457</v>
      </c>
      <c r="J31" s="7">
        <f t="shared" si="10"/>
        <v>0.60548371858791405</v>
      </c>
      <c r="K31" s="7">
        <f t="shared" si="10"/>
        <v>0.67409218681588556</v>
      </c>
      <c r="L31" s="7">
        <f t="shared" si="10"/>
        <v>0.61764387491833606</v>
      </c>
      <c r="M31" s="7">
        <f t="shared" si="10"/>
        <v>0.66534527644132302</v>
      </c>
      <c r="N31" s="7">
        <f t="shared" si="10"/>
        <v>0.61047641471275349</v>
      </c>
      <c r="O31" s="7">
        <f t="shared" si="10"/>
        <v>0.59895556323441279</v>
      </c>
      <c r="P31" s="7">
        <f t="shared" si="10"/>
        <v>0.64836899339773602</v>
      </c>
      <c r="Q31" s="7">
        <f t="shared" si="10"/>
        <v>0.57265495246271469</v>
      </c>
      <c r="R31" s="7">
        <f t="shared" si="10"/>
        <v>0.72091029095947734</v>
      </c>
      <c r="S31" s="7">
        <f t="shared" si="10"/>
        <v>0.65765527558182513</v>
      </c>
      <c r="T31" s="7">
        <f t="shared" si="10"/>
        <v>0.67910789908687252</v>
      </c>
      <c r="U31" s="7">
        <f t="shared" si="10"/>
        <v>0.57608386828703773</v>
      </c>
      <c r="V31" s="7">
        <f t="shared" si="10"/>
        <v>0.69752747554311179</v>
      </c>
      <c r="W31" s="7">
        <f t="shared" si="10"/>
        <v>0.68676631989631498</v>
      </c>
      <c r="X31" s="7">
        <f t="shared" si="10"/>
        <v>0.63236104477948485</v>
      </c>
      <c r="Y31" s="7">
        <f t="shared" si="10"/>
        <v>0.71362511937646333</v>
      </c>
      <c r="Z31" s="7">
        <f t="shared" si="10"/>
        <v>0.70331128040328661</v>
      </c>
      <c r="AA31" s="7">
        <f t="shared" si="10"/>
        <v>0.68232812101380114</v>
      </c>
      <c r="AB31" s="7">
        <f t="shared" si="10"/>
        <v>0.70967336547978632</v>
      </c>
      <c r="AC31" s="7">
        <f t="shared" si="10"/>
        <v>0.71760592306725268</v>
      </c>
      <c r="AD31" s="7">
        <f t="shared" si="10"/>
        <v>0.63065165753931918</v>
      </c>
      <c r="AE31" s="7">
        <f t="shared" si="10"/>
        <v>0.62088380668989385</v>
      </c>
      <c r="AF31" s="7">
        <f t="shared" si="10"/>
        <v>0.67820488516560729</v>
      </c>
      <c r="AG31" s="7">
        <f t="shared" si="10"/>
        <v>0.67235483778024085</v>
      </c>
      <c r="AH31" s="7">
        <f t="shared" si="10"/>
        <v>0.67352888309059333</v>
      </c>
      <c r="AI31" s="7">
        <f t="shared" si="10"/>
        <v>0.67126479062068423</v>
      </c>
      <c r="AJ31" s="7">
        <f t="shared" si="10"/>
        <v>0.67924440640076134</v>
      </c>
      <c r="AK31" s="7">
        <f t="shared" si="10"/>
        <v>0.67180346125212542</v>
      </c>
      <c r="AL31" s="7">
        <f t="shared" si="10"/>
        <v>0.66959781900904547</v>
      </c>
      <c r="AM31" s="7">
        <f t="shared" si="10"/>
        <v>0.6718249760420818</v>
      </c>
      <c r="AN31" s="7">
        <f t="shared" si="10"/>
        <v>0.65883977834982488</v>
      </c>
      <c r="AP31" s="7">
        <f t="shared" si="9"/>
        <v>0.65469772488697564</v>
      </c>
      <c r="AQ31" s="7">
        <f>STDEV(B31:AF31:AN31)</f>
        <v>4.2628355794350113E-2</v>
      </c>
    </row>
    <row r="32" spans="1:45" x14ac:dyDescent="0.2">
      <c r="A32" s="8" t="s">
        <v>23</v>
      </c>
      <c r="B32" s="9">
        <f>SUM(B28:B31)</f>
        <v>1</v>
      </c>
      <c r="C32" s="9">
        <f t="shared" ref="C32:AN32" si="11">SUM(C28:C31)</f>
        <v>1</v>
      </c>
      <c r="D32" s="9">
        <f t="shared" si="11"/>
        <v>1</v>
      </c>
      <c r="E32" s="9">
        <f t="shared" si="11"/>
        <v>1</v>
      </c>
      <c r="F32" s="9">
        <f t="shared" si="11"/>
        <v>1</v>
      </c>
      <c r="G32" s="9">
        <f t="shared" si="11"/>
        <v>1</v>
      </c>
      <c r="H32" s="9">
        <f t="shared" si="11"/>
        <v>1</v>
      </c>
      <c r="I32" s="9">
        <f t="shared" si="11"/>
        <v>1</v>
      </c>
      <c r="J32" s="9">
        <f t="shared" si="11"/>
        <v>1</v>
      </c>
      <c r="K32" s="9">
        <f t="shared" si="11"/>
        <v>1</v>
      </c>
      <c r="L32" s="9">
        <f t="shared" si="11"/>
        <v>1</v>
      </c>
      <c r="M32" s="9">
        <f t="shared" si="11"/>
        <v>1</v>
      </c>
      <c r="N32" s="9">
        <f t="shared" si="11"/>
        <v>1</v>
      </c>
      <c r="O32" s="9">
        <f t="shared" si="11"/>
        <v>1</v>
      </c>
      <c r="P32" s="9">
        <f t="shared" si="11"/>
        <v>1</v>
      </c>
      <c r="Q32" s="9">
        <f t="shared" si="11"/>
        <v>1</v>
      </c>
      <c r="R32" s="9">
        <f t="shared" si="11"/>
        <v>0.99999999999999989</v>
      </c>
      <c r="S32" s="9">
        <f t="shared" si="11"/>
        <v>0.99999999999999978</v>
      </c>
      <c r="T32" s="9">
        <f t="shared" si="11"/>
        <v>1</v>
      </c>
      <c r="U32" s="9">
        <f t="shared" si="11"/>
        <v>1</v>
      </c>
      <c r="V32" s="9">
        <f t="shared" si="11"/>
        <v>1</v>
      </c>
      <c r="W32" s="9">
        <f t="shared" si="11"/>
        <v>0.99999999999999989</v>
      </c>
      <c r="X32" s="9">
        <f t="shared" si="11"/>
        <v>1</v>
      </c>
      <c r="Y32" s="9">
        <f t="shared" si="11"/>
        <v>1</v>
      </c>
      <c r="Z32" s="9">
        <f t="shared" si="11"/>
        <v>1</v>
      </c>
      <c r="AA32" s="9">
        <f t="shared" si="11"/>
        <v>1</v>
      </c>
      <c r="AB32" s="9">
        <f t="shared" si="11"/>
        <v>1</v>
      </c>
      <c r="AC32" s="9">
        <f t="shared" si="11"/>
        <v>1</v>
      </c>
      <c r="AD32" s="9">
        <f t="shared" si="11"/>
        <v>1</v>
      </c>
      <c r="AE32" s="9">
        <f t="shared" si="11"/>
        <v>0.99999999999999989</v>
      </c>
      <c r="AF32" s="9">
        <f t="shared" si="11"/>
        <v>1</v>
      </c>
      <c r="AG32" s="9">
        <f t="shared" si="11"/>
        <v>1</v>
      </c>
      <c r="AH32" s="9">
        <f t="shared" si="11"/>
        <v>1</v>
      </c>
      <c r="AI32" s="9">
        <f t="shared" si="11"/>
        <v>1</v>
      </c>
      <c r="AJ32" s="9">
        <f t="shared" si="11"/>
        <v>1</v>
      </c>
      <c r="AK32" s="9">
        <f t="shared" si="11"/>
        <v>1</v>
      </c>
      <c r="AL32" s="9">
        <f t="shared" si="11"/>
        <v>1</v>
      </c>
      <c r="AM32" s="9">
        <f t="shared" si="11"/>
        <v>1</v>
      </c>
      <c r="AN32" s="9">
        <f t="shared" si="11"/>
        <v>1</v>
      </c>
      <c r="AP32" s="9">
        <f>SUM(AP28:AP31)</f>
        <v>0.99999999999999978</v>
      </c>
      <c r="AQ32" s="6"/>
    </row>
    <row r="33" spans="1:52" x14ac:dyDescent="0.2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P33" s="6"/>
      <c r="AQ33" s="6"/>
    </row>
    <row r="34" spans="1:52" x14ac:dyDescent="0.2">
      <c r="A34" s="3" t="s">
        <v>21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P34" s="6"/>
      <c r="AQ34" s="6"/>
    </row>
    <row r="35" spans="1:52" x14ac:dyDescent="0.2">
      <c r="A35" s="3" t="s">
        <v>16</v>
      </c>
      <c r="B35" s="7">
        <f t="shared" ref="B35:I35" si="12">IF(SUM(B28+B29)&gt;1,1-B29,B28)</f>
        <v>5.0224666044502479E-2</v>
      </c>
      <c r="C35" s="7">
        <f t="shared" si="12"/>
        <v>0.11525009366847026</v>
      </c>
      <c r="D35" s="7">
        <f t="shared" si="12"/>
        <v>3.1775045912641312E-2</v>
      </c>
      <c r="E35" s="7">
        <f t="shared" si="12"/>
        <v>3.8961255120738655E-2</v>
      </c>
      <c r="F35" s="7">
        <f t="shared" si="12"/>
        <v>0.14935057770233395</v>
      </c>
      <c r="G35" s="7">
        <f t="shared" si="12"/>
        <v>0.10515219865071933</v>
      </c>
      <c r="H35" s="7">
        <f t="shared" si="12"/>
        <v>6.011149688560264E-2</v>
      </c>
      <c r="I35" s="7">
        <f t="shared" si="12"/>
        <v>2.8228304036890264E-2</v>
      </c>
      <c r="J35" s="7">
        <f t="shared" ref="J35:U35" si="13">IF(SUM(J28+J29)&gt;1,1-J29,J28)</f>
        <v>0.10351788569676607</v>
      </c>
      <c r="K35" s="7">
        <f t="shared" si="13"/>
        <v>4.3909719549800351E-2</v>
      </c>
      <c r="L35" s="7">
        <f t="shared" si="13"/>
        <v>7.3860040150359463E-2</v>
      </c>
      <c r="M35" s="7">
        <f t="shared" si="13"/>
        <v>3.4126714613465704E-2</v>
      </c>
      <c r="N35" s="7">
        <f t="shared" si="13"/>
        <v>9.8017651051338556E-2</v>
      </c>
      <c r="O35" s="7">
        <f t="shared" si="13"/>
        <v>0.10650072064257574</v>
      </c>
      <c r="P35" s="7">
        <f t="shared" si="13"/>
        <v>6.0383542908243819E-2</v>
      </c>
      <c r="Q35" s="7">
        <f t="shared" si="13"/>
        <v>0.1288754434384819</v>
      </c>
      <c r="R35" s="7">
        <f t="shared" si="13"/>
        <v>5.710509633627593E-3</v>
      </c>
      <c r="S35" s="7">
        <f t="shared" si="13"/>
        <v>5.2950495838967444E-2</v>
      </c>
      <c r="T35" s="7">
        <f t="shared" si="13"/>
        <v>2.528437299294951E-2</v>
      </c>
      <c r="U35" s="7">
        <f t="shared" si="13"/>
        <v>0.1358032131888216</v>
      </c>
      <c r="V35" s="7">
        <f t="shared" ref="V35:AE35" si="14">IF(SUM(V28+V29)&gt;1,1-V29,V28)</f>
        <v>0</v>
      </c>
      <c r="W35" s="7">
        <f t="shared" si="14"/>
        <v>1.5664885224015858E-2</v>
      </c>
      <c r="X35" s="7">
        <f t="shared" si="14"/>
        <v>8.4268171196123468E-2</v>
      </c>
      <c r="Y35" s="7">
        <f t="shared" si="14"/>
        <v>0</v>
      </c>
      <c r="Z35" s="7">
        <f t="shared" si="14"/>
        <v>6.4163345221977877E-3</v>
      </c>
      <c r="AA35" s="7">
        <f t="shared" si="14"/>
        <v>2.8862173498211678E-2</v>
      </c>
      <c r="AB35" s="7">
        <f t="shared" si="14"/>
        <v>0</v>
      </c>
      <c r="AC35" s="7">
        <f t="shared" si="14"/>
        <v>0</v>
      </c>
      <c r="AD35" s="7">
        <f t="shared" si="14"/>
        <v>4.5370354377431761E-2</v>
      </c>
      <c r="AE35" s="7">
        <f t="shared" si="14"/>
        <v>6.3305460999762031E-2</v>
      </c>
      <c r="AF35" s="7">
        <f t="shared" ref="AF35:AN35" si="15">IF(SUM(AF28+AF29)&gt;1,1-AF29,AF28)</f>
        <v>1.5315643673960686E-2</v>
      </c>
      <c r="AG35" s="7">
        <f t="shared" si="15"/>
        <v>2.4214526777046424E-2</v>
      </c>
      <c r="AH35" s="7">
        <f t="shared" si="15"/>
        <v>2.7699475856591507E-2</v>
      </c>
      <c r="AI35" s="7">
        <f t="shared" si="15"/>
        <v>2.7840194596142263E-2</v>
      </c>
      <c r="AJ35" s="7">
        <f t="shared" si="15"/>
        <v>1.7870938988704801E-2</v>
      </c>
      <c r="AK35" s="7">
        <f t="shared" si="15"/>
        <v>1.6635251988656806E-2</v>
      </c>
      <c r="AL35" s="7">
        <f t="shared" si="15"/>
        <v>2.2434434658347418E-2</v>
      </c>
      <c r="AM35" s="7">
        <f t="shared" si="15"/>
        <v>2.4568664651622399E-2</v>
      </c>
      <c r="AN35" s="7">
        <f t="shared" si="15"/>
        <v>3.1993229225479342E-2</v>
      </c>
      <c r="AP35" s="7">
        <f>AVERAGE(B35:AE35)</f>
        <v>5.6396044251501312E-2</v>
      </c>
      <c r="AQ35" s="7">
        <f>STDEV(B35:AE35)</f>
        <v>4.4475461761727411E-2</v>
      </c>
      <c r="AY35" s="6"/>
      <c r="AZ35" s="6"/>
    </row>
    <row r="36" spans="1:52" x14ac:dyDescent="0.2">
      <c r="A36" s="3" t="s">
        <v>17</v>
      </c>
      <c r="B36" s="7">
        <f>B29</f>
        <v>0.28409757825373272</v>
      </c>
      <c r="C36" s="7">
        <f t="shared" ref="C36:U36" si="16">C29</f>
        <v>0.29490862473856289</v>
      </c>
      <c r="D36" s="7">
        <f t="shared" si="16"/>
        <v>0.28996969764229019</v>
      </c>
      <c r="E36" s="7">
        <f t="shared" si="16"/>
        <v>0.29573458958162524</v>
      </c>
      <c r="F36" s="7">
        <f t="shared" si="16"/>
        <v>0.29714340845001691</v>
      </c>
      <c r="G36" s="7">
        <f t="shared" si="16"/>
        <v>0.29957089364547707</v>
      </c>
      <c r="H36" s="7">
        <f t="shared" si="16"/>
        <v>0.30309216153184626</v>
      </c>
      <c r="I36" s="7">
        <f t="shared" si="16"/>
        <v>0.28684803398676645</v>
      </c>
      <c r="J36" s="7">
        <f t="shared" si="16"/>
        <v>0.29030393554749656</v>
      </c>
      <c r="K36" s="7">
        <f t="shared" si="16"/>
        <v>0.28199809363431411</v>
      </c>
      <c r="L36" s="7">
        <f t="shared" si="16"/>
        <v>0.30644610540846451</v>
      </c>
      <c r="M36" s="7">
        <f t="shared" si="16"/>
        <v>0.30052800894521126</v>
      </c>
      <c r="N36" s="7">
        <f t="shared" si="16"/>
        <v>0.2909801506884333</v>
      </c>
      <c r="O36" s="7">
        <f t="shared" si="16"/>
        <v>0.29417464742300203</v>
      </c>
      <c r="P36" s="7">
        <f t="shared" si="16"/>
        <v>0.29112861339250512</v>
      </c>
      <c r="Q36" s="7">
        <f t="shared" si="16"/>
        <v>0.29764475310107574</v>
      </c>
      <c r="R36" s="7">
        <f t="shared" si="16"/>
        <v>0.27337919940689498</v>
      </c>
      <c r="S36" s="7">
        <f t="shared" si="16"/>
        <v>0.28893725656584052</v>
      </c>
      <c r="T36" s="7">
        <f t="shared" si="16"/>
        <v>0.29410180093489924</v>
      </c>
      <c r="U36" s="7">
        <f t="shared" si="16"/>
        <v>0.2879629718092942</v>
      </c>
      <c r="V36" s="7">
        <f t="shared" ref="V36:AE36" si="17">V29</f>
        <v>0.29998906879088783</v>
      </c>
      <c r="W36" s="7">
        <f t="shared" si="17"/>
        <v>0.29719021978753052</v>
      </c>
      <c r="X36" s="7">
        <f t="shared" si="17"/>
        <v>0.28310113865925707</v>
      </c>
      <c r="Y36" s="7">
        <f t="shared" si="17"/>
        <v>0.28614624673408401</v>
      </c>
      <c r="Z36" s="7">
        <f t="shared" si="17"/>
        <v>0.29027238507451564</v>
      </c>
      <c r="AA36" s="7">
        <f t="shared" si="17"/>
        <v>0.28864188007140368</v>
      </c>
      <c r="AB36" s="7">
        <f t="shared" si="17"/>
        <v>0.2891617108736157</v>
      </c>
      <c r="AC36" s="7">
        <f t="shared" si="17"/>
        <v>0.28239407693274732</v>
      </c>
      <c r="AD36" s="7">
        <f t="shared" si="17"/>
        <v>0.32281287968180461</v>
      </c>
      <c r="AE36" s="7">
        <f t="shared" si="17"/>
        <v>0.31480487743120422</v>
      </c>
      <c r="AF36" s="7">
        <f t="shared" ref="AF36:AN36" si="18">AF29</f>
        <v>0.30428677791999126</v>
      </c>
      <c r="AG36" s="7">
        <f t="shared" si="18"/>
        <v>0.30230664339884683</v>
      </c>
      <c r="AH36" s="7">
        <f t="shared" si="18"/>
        <v>0.29833353135623708</v>
      </c>
      <c r="AI36" s="7">
        <f t="shared" si="18"/>
        <v>0.29983571740848852</v>
      </c>
      <c r="AJ36" s="7">
        <f t="shared" si="18"/>
        <v>0.30213644672889073</v>
      </c>
      <c r="AK36" s="7">
        <f t="shared" si="18"/>
        <v>0.30936868654571459</v>
      </c>
      <c r="AL36" s="7">
        <f t="shared" si="18"/>
        <v>0.30640229782780365</v>
      </c>
      <c r="AM36" s="7">
        <f t="shared" si="18"/>
        <v>0.30059791196217378</v>
      </c>
      <c r="AN36" s="7">
        <f t="shared" si="18"/>
        <v>0.30822604243969126</v>
      </c>
      <c r="AP36" s="7">
        <f>AVERAGE(B36:AE36)</f>
        <v>0.29344883362415997</v>
      </c>
      <c r="AQ36" s="7">
        <f>STDEV(B36:AE36)</f>
        <v>9.9085754624359465E-3</v>
      </c>
      <c r="AY36" s="6"/>
      <c r="AZ36" s="6"/>
    </row>
    <row r="37" spans="1:52" x14ac:dyDescent="0.2">
      <c r="A37" s="3" t="s">
        <v>24</v>
      </c>
      <c r="B37" s="7">
        <f>1-B35-B36</f>
        <v>0.6656777557017648</v>
      </c>
      <c r="C37" s="7">
        <f t="shared" ref="C37:U37" si="19">1-C35-C36</f>
        <v>0.58984128159296678</v>
      </c>
      <c r="D37" s="7">
        <f t="shared" si="19"/>
        <v>0.67825525644506846</v>
      </c>
      <c r="E37" s="7">
        <f t="shared" si="19"/>
        <v>0.66530415529763609</v>
      </c>
      <c r="F37" s="7">
        <f t="shared" si="19"/>
        <v>0.55350601384764908</v>
      </c>
      <c r="G37" s="7">
        <f t="shared" si="19"/>
        <v>0.59527690770380359</v>
      </c>
      <c r="H37" s="7">
        <f t="shared" si="19"/>
        <v>0.63679634158255105</v>
      </c>
      <c r="I37" s="7">
        <f t="shared" si="19"/>
        <v>0.68492366197634325</v>
      </c>
      <c r="J37" s="7">
        <f t="shared" si="19"/>
        <v>0.60617817875573743</v>
      </c>
      <c r="K37" s="7">
        <f t="shared" si="19"/>
        <v>0.67409218681588556</v>
      </c>
      <c r="L37" s="7">
        <f t="shared" si="19"/>
        <v>0.61969385444117597</v>
      </c>
      <c r="M37" s="7">
        <f t="shared" si="19"/>
        <v>0.66534527644132302</v>
      </c>
      <c r="N37" s="7">
        <f t="shared" si="19"/>
        <v>0.61100219826022817</v>
      </c>
      <c r="O37" s="7">
        <f t="shared" si="19"/>
        <v>0.5993246319344222</v>
      </c>
      <c r="P37" s="7">
        <f t="shared" si="19"/>
        <v>0.64848784369925117</v>
      </c>
      <c r="Q37" s="7">
        <f t="shared" si="19"/>
        <v>0.57347980346044236</v>
      </c>
      <c r="R37" s="7">
        <f t="shared" si="19"/>
        <v>0.72091029095947734</v>
      </c>
      <c r="S37" s="7">
        <f t="shared" si="19"/>
        <v>0.65811224759519193</v>
      </c>
      <c r="T37" s="7">
        <f t="shared" si="19"/>
        <v>0.68061382607215126</v>
      </c>
      <c r="U37" s="7">
        <f t="shared" si="19"/>
        <v>0.5762338150018842</v>
      </c>
      <c r="V37" s="7">
        <f t="shared" ref="V37:AE37" si="20">1-V35-V36</f>
        <v>0.70001093120911217</v>
      </c>
      <c r="W37" s="7">
        <f t="shared" si="20"/>
        <v>0.68714489498845355</v>
      </c>
      <c r="X37" s="7">
        <f t="shared" si="20"/>
        <v>0.63263069014461948</v>
      </c>
      <c r="Y37" s="7">
        <f t="shared" si="20"/>
        <v>0.71385375326591594</v>
      </c>
      <c r="Z37" s="7">
        <f t="shared" si="20"/>
        <v>0.70331128040328661</v>
      </c>
      <c r="AA37" s="7">
        <f t="shared" si="20"/>
        <v>0.68249594643038469</v>
      </c>
      <c r="AB37" s="7">
        <f t="shared" si="20"/>
        <v>0.71083828912638425</v>
      </c>
      <c r="AC37" s="7">
        <f t="shared" si="20"/>
        <v>0.71760592306725268</v>
      </c>
      <c r="AD37" s="7">
        <f t="shared" si="20"/>
        <v>0.63181676594076364</v>
      </c>
      <c r="AE37" s="7">
        <f t="shared" si="20"/>
        <v>0.62188966156903369</v>
      </c>
      <c r="AF37" s="7">
        <f t="shared" ref="AF37:AN37" si="21">1-AF35-AF36</f>
        <v>0.68039757840604809</v>
      </c>
      <c r="AG37" s="7">
        <f t="shared" si="21"/>
        <v>0.67347882982410678</v>
      </c>
      <c r="AH37" s="7">
        <f t="shared" si="21"/>
        <v>0.67396699278717143</v>
      </c>
      <c r="AI37" s="7">
        <f t="shared" si="21"/>
        <v>0.67232408799536914</v>
      </c>
      <c r="AJ37" s="7">
        <f t="shared" si="21"/>
        <v>0.67999261428240443</v>
      </c>
      <c r="AK37" s="7">
        <f t="shared" si="21"/>
        <v>0.67399606146562863</v>
      </c>
      <c r="AL37" s="7">
        <f t="shared" si="21"/>
        <v>0.67116326751384903</v>
      </c>
      <c r="AM37" s="7">
        <f t="shared" si="21"/>
        <v>0.67483342338620378</v>
      </c>
      <c r="AN37" s="7">
        <f t="shared" si="21"/>
        <v>0.65978072833482937</v>
      </c>
      <c r="AP37" s="7">
        <f>AVERAGE(B37:AE37)</f>
        <v>0.65015512212433868</v>
      </c>
      <c r="AQ37" s="7">
        <f>STDEV(B37:AE37)</f>
        <v>4.7423594174416883E-2</v>
      </c>
      <c r="AY37" s="6"/>
      <c r="AZ37" s="6"/>
    </row>
    <row r="38" spans="1:52" x14ac:dyDescent="0.2">
      <c r="A38" s="11" t="s">
        <v>22</v>
      </c>
      <c r="B38" s="10">
        <f>SUM(B35:B37)</f>
        <v>1</v>
      </c>
      <c r="C38" s="10">
        <f t="shared" ref="C38:U38" si="22">SUM(C35:C37)</f>
        <v>1</v>
      </c>
      <c r="D38" s="10">
        <f t="shared" si="22"/>
        <v>1</v>
      </c>
      <c r="E38" s="10">
        <f t="shared" si="22"/>
        <v>1</v>
      </c>
      <c r="F38" s="10">
        <f t="shared" si="22"/>
        <v>1</v>
      </c>
      <c r="G38" s="10">
        <f t="shared" si="22"/>
        <v>1</v>
      </c>
      <c r="H38" s="10">
        <f t="shared" si="22"/>
        <v>1</v>
      </c>
      <c r="I38" s="10">
        <f t="shared" si="22"/>
        <v>1</v>
      </c>
      <c r="J38" s="10">
        <f t="shared" si="22"/>
        <v>1</v>
      </c>
      <c r="K38" s="10">
        <f t="shared" si="22"/>
        <v>1</v>
      </c>
      <c r="L38" s="10">
        <f t="shared" si="22"/>
        <v>1</v>
      </c>
      <c r="M38" s="10">
        <f t="shared" si="22"/>
        <v>1</v>
      </c>
      <c r="N38" s="10">
        <f t="shared" si="22"/>
        <v>1</v>
      </c>
      <c r="O38" s="10">
        <f t="shared" si="22"/>
        <v>1</v>
      </c>
      <c r="P38" s="10">
        <f t="shared" si="22"/>
        <v>1</v>
      </c>
      <c r="Q38" s="10">
        <f t="shared" si="22"/>
        <v>1</v>
      </c>
      <c r="R38" s="10">
        <f t="shared" si="22"/>
        <v>0.99999999999999989</v>
      </c>
      <c r="S38" s="10">
        <f t="shared" si="22"/>
        <v>0.99999999999999989</v>
      </c>
      <c r="T38" s="10">
        <f t="shared" si="22"/>
        <v>1</v>
      </c>
      <c r="U38" s="10">
        <f t="shared" si="22"/>
        <v>1</v>
      </c>
      <c r="V38" s="10">
        <f t="shared" ref="V38:AE38" si="23">SUM(V35:V37)</f>
        <v>1</v>
      </c>
      <c r="W38" s="10">
        <f t="shared" si="23"/>
        <v>1</v>
      </c>
      <c r="X38" s="10">
        <f t="shared" si="23"/>
        <v>1</v>
      </c>
      <c r="Y38" s="10">
        <f t="shared" si="23"/>
        <v>1</v>
      </c>
      <c r="Z38" s="10">
        <f t="shared" si="23"/>
        <v>1</v>
      </c>
      <c r="AA38" s="10">
        <f t="shared" si="23"/>
        <v>1</v>
      </c>
      <c r="AB38" s="10">
        <f t="shared" si="23"/>
        <v>1</v>
      </c>
      <c r="AC38" s="10">
        <f t="shared" si="23"/>
        <v>1</v>
      </c>
      <c r="AD38" s="10">
        <f t="shared" si="23"/>
        <v>1</v>
      </c>
      <c r="AE38" s="10">
        <f t="shared" si="23"/>
        <v>1</v>
      </c>
      <c r="AF38" s="10">
        <f t="shared" ref="AF38:AN38" si="24">SUM(AF35:AF37)</f>
        <v>1</v>
      </c>
      <c r="AG38" s="10">
        <f t="shared" si="24"/>
        <v>1</v>
      </c>
      <c r="AH38" s="10">
        <f t="shared" si="24"/>
        <v>1</v>
      </c>
      <c r="AI38" s="10">
        <f t="shared" si="24"/>
        <v>1</v>
      </c>
      <c r="AJ38" s="10">
        <f t="shared" si="24"/>
        <v>1</v>
      </c>
      <c r="AK38" s="10">
        <f t="shared" si="24"/>
        <v>1</v>
      </c>
      <c r="AL38" s="10">
        <f t="shared" si="24"/>
        <v>1</v>
      </c>
      <c r="AM38" s="10">
        <f t="shared" si="24"/>
        <v>1</v>
      </c>
      <c r="AN38" s="10">
        <f t="shared" si="24"/>
        <v>1</v>
      </c>
      <c r="AP38" s="9">
        <f>SUM(AP34:AP37)</f>
        <v>1</v>
      </c>
      <c r="AQ38" s="6"/>
    </row>
    <row r="39" spans="1:52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</row>
    <row r="40" spans="1:52" ht="17" x14ac:dyDescent="0.25">
      <c r="A40" s="12" t="s">
        <v>40</v>
      </c>
    </row>
    <row r="41" spans="1:52" x14ac:dyDescent="0.2">
      <c r="A41" t="s">
        <v>146</v>
      </c>
    </row>
    <row r="42" spans="1:52" x14ac:dyDescent="0.2">
      <c r="A42" t="s">
        <v>130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</row>
    <row r="43" spans="1:5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</row>
  </sheetData>
  <mergeCells count="1">
    <mergeCell ref="B19:AE1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B4FAC-BA2E-4905-9C55-427CBF1E9747}">
  <dimension ref="A1:AK54"/>
  <sheetViews>
    <sheetView workbookViewId="0">
      <selection sqref="A1:A2"/>
    </sheetView>
  </sheetViews>
  <sheetFormatPr baseColWidth="10" defaultColWidth="9.1640625" defaultRowHeight="15" x14ac:dyDescent="0.2"/>
  <cols>
    <col min="1" max="1" width="32.33203125" customWidth="1"/>
  </cols>
  <sheetData>
    <row r="1" spans="1:36" x14ac:dyDescent="0.2">
      <c r="A1" t="s">
        <v>154</v>
      </c>
    </row>
    <row r="2" spans="1:36" x14ac:dyDescent="0.2">
      <c r="A2" t="s">
        <v>155</v>
      </c>
    </row>
    <row r="3" spans="1:36" x14ac:dyDescent="0.2">
      <c r="A3" s="2" t="s">
        <v>131</v>
      </c>
    </row>
    <row r="4" spans="1:36" x14ac:dyDescent="0.2">
      <c r="L4" s="4"/>
    </row>
    <row r="5" spans="1:36" x14ac:dyDescent="0.2">
      <c r="A5" s="3" t="s">
        <v>6</v>
      </c>
      <c r="B5" s="4"/>
      <c r="C5" s="4"/>
      <c r="D5" s="4"/>
      <c r="E5" s="4"/>
      <c r="F5" s="4"/>
      <c r="I5" s="4"/>
      <c r="AC5" s="3" t="s">
        <v>27</v>
      </c>
      <c r="AD5" s="3" t="s">
        <v>36</v>
      </c>
    </row>
    <row r="6" spans="1:36" ht="17" x14ac:dyDescent="0.25">
      <c r="A6" s="3" t="s">
        <v>42</v>
      </c>
      <c r="B6" s="7">
        <v>41.847999999999999</v>
      </c>
      <c r="C6" s="7">
        <v>41.920999999999999</v>
      </c>
      <c r="D6" s="7">
        <v>42.006999999999998</v>
      </c>
      <c r="E6" s="7">
        <v>41.951000000000001</v>
      </c>
      <c r="F6" s="7">
        <v>42.002000000000002</v>
      </c>
      <c r="G6" s="7">
        <v>41.889000000000003</v>
      </c>
      <c r="H6" s="7">
        <v>42.366999999999997</v>
      </c>
      <c r="I6" s="7">
        <v>42.122</v>
      </c>
      <c r="J6" s="7">
        <v>42.033000000000001</v>
      </c>
      <c r="K6" s="7">
        <v>41.749000000000002</v>
      </c>
      <c r="L6" s="7">
        <v>41.945</v>
      </c>
      <c r="M6" s="7">
        <v>41.945</v>
      </c>
      <c r="N6" s="7">
        <v>41.796999999999997</v>
      </c>
      <c r="O6" s="7">
        <v>42.41</v>
      </c>
      <c r="P6" s="7">
        <v>40.768999999999998</v>
      </c>
      <c r="Q6" s="7">
        <v>40.389000000000003</v>
      </c>
      <c r="R6" s="7">
        <v>41.238999999999997</v>
      </c>
      <c r="S6" s="7">
        <v>40.972999999999999</v>
      </c>
      <c r="T6" s="7">
        <v>41.387999999999998</v>
      </c>
      <c r="U6" s="7">
        <v>42.34</v>
      </c>
      <c r="V6" s="7">
        <v>42.039000000000001</v>
      </c>
      <c r="W6" s="7">
        <v>41.661000000000001</v>
      </c>
      <c r="X6" s="7">
        <v>42.125</v>
      </c>
      <c r="Y6" s="7">
        <v>41.478999999999999</v>
      </c>
      <c r="Z6" s="7">
        <v>40.905999999999999</v>
      </c>
      <c r="AA6" s="7">
        <v>41.012999999999998</v>
      </c>
      <c r="AB6" s="7"/>
      <c r="AC6" s="7">
        <f t="shared" ref="AC6:AC15" si="0">AVERAGE(B6:AA6)</f>
        <v>41.704115384615385</v>
      </c>
      <c r="AD6" s="7">
        <f t="shared" ref="AD6:AD15" si="1">STDEV(B6:AA6)</f>
        <v>0.52938041723683582</v>
      </c>
      <c r="AE6" s="7"/>
      <c r="AF6" s="7"/>
    </row>
    <row r="7" spans="1:36" ht="17" x14ac:dyDescent="0.25">
      <c r="A7" s="3" t="s">
        <v>43</v>
      </c>
      <c r="B7" s="7">
        <v>6.9000000000000006E-2</v>
      </c>
      <c r="C7" s="7">
        <v>2.8000000000000001E-2</v>
      </c>
      <c r="D7" s="7">
        <v>4.7E-2</v>
      </c>
      <c r="E7" s="7">
        <v>4.9000000000000002E-2</v>
      </c>
      <c r="F7" s="7">
        <v>6.8000000000000005E-2</v>
      </c>
      <c r="G7" s="7">
        <v>0.06</v>
      </c>
      <c r="H7" s="7">
        <v>4.4999999999999998E-2</v>
      </c>
      <c r="I7" s="7">
        <v>4.7E-2</v>
      </c>
      <c r="J7" s="7">
        <v>2.1000000000000001E-2</v>
      </c>
      <c r="K7" s="7">
        <v>0</v>
      </c>
      <c r="L7" s="7">
        <v>9.7000000000000003E-2</v>
      </c>
      <c r="M7" s="7">
        <v>9.7000000000000003E-2</v>
      </c>
      <c r="N7" s="7">
        <v>8.1000000000000003E-2</v>
      </c>
      <c r="O7" s="7">
        <v>1.6E-2</v>
      </c>
      <c r="P7" s="7">
        <v>8.6999999999999994E-2</v>
      </c>
      <c r="Q7" s="7">
        <v>0.90900000000000003</v>
      </c>
      <c r="R7" s="7">
        <v>0.314</v>
      </c>
      <c r="S7" s="7">
        <v>0.10100000000000001</v>
      </c>
      <c r="T7" s="7">
        <v>0.109</v>
      </c>
      <c r="U7" s="7">
        <v>0.104</v>
      </c>
      <c r="V7" s="7">
        <v>0.20699999999999999</v>
      </c>
      <c r="W7" s="7">
        <v>0.22800000000000001</v>
      </c>
      <c r="X7" s="7">
        <v>0.23499999999999999</v>
      </c>
      <c r="Y7" s="7">
        <v>0.21099999999999999</v>
      </c>
      <c r="Z7" s="7">
        <v>0.14699999999999999</v>
      </c>
      <c r="AA7" s="7">
        <v>0.125</v>
      </c>
      <c r="AB7" s="7"/>
      <c r="AC7" s="7">
        <f t="shared" si="0"/>
        <v>0.13469230769230769</v>
      </c>
      <c r="AD7" s="7">
        <f t="shared" si="1"/>
        <v>0.17597199077825296</v>
      </c>
      <c r="AE7" s="7"/>
      <c r="AF7" s="7"/>
    </row>
    <row r="8" spans="1:36" x14ac:dyDescent="0.2">
      <c r="A8" s="3" t="s">
        <v>0</v>
      </c>
      <c r="B8" s="7">
        <v>0.629</v>
      </c>
      <c r="C8" s="7">
        <v>0.504</v>
      </c>
      <c r="D8" s="7">
        <v>0.34300000000000003</v>
      </c>
      <c r="E8" s="7">
        <v>0.32100000000000001</v>
      </c>
      <c r="F8" s="7">
        <v>0.25900000000000001</v>
      </c>
      <c r="G8" s="7">
        <v>0.216</v>
      </c>
      <c r="H8" s="7">
        <v>0.214</v>
      </c>
      <c r="I8" s="7">
        <v>0.219</v>
      </c>
      <c r="J8" s="7">
        <v>0.32400000000000001</v>
      </c>
      <c r="K8" s="7">
        <v>0.21099999999999999</v>
      </c>
      <c r="L8" s="7">
        <v>0.55800000000000005</v>
      </c>
      <c r="M8" s="7">
        <v>0.55800000000000005</v>
      </c>
      <c r="N8" s="7">
        <v>0.45</v>
      </c>
      <c r="O8" s="7">
        <v>0.191</v>
      </c>
      <c r="P8" s="7">
        <v>0.434</v>
      </c>
      <c r="Q8" s="7">
        <v>0.55500000000000005</v>
      </c>
      <c r="R8" s="7">
        <v>0.49</v>
      </c>
      <c r="S8" s="7">
        <v>0.84799999999999998</v>
      </c>
      <c r="T8" s="7">
        <v>0.72799999999999998</v>
      </c>
      <c r="U8" s="7">
        <v>0.52100000000000002</v>
      </c>
      <c r="V8" s="7">
        <v>0.53600000000000003</v>
      </c>
      <c r="W8" s="7">
        <v>1.083</v>
      </c>
      <c r="X8" s="7">
        <v>0.55200000000000005</v>
      </c>
      <c r="Y8" s="7">
        <v>0.58699999999999997</v>
      </c>
      <c r="Z8" s="7">
        <v>0.98599999999999999</v>
      </c>
      <c r="AA8" s="7">
        <v>1.8879999999999999</v>
      </c>
      <c r="AB8" s="7"/>
      <c r="AC8" s="7">
        <f t="shared" si="0"/>
        <v>0.54634615384615381</v>
      </c>
      <c r="AD8" s="7">
        <f t="shared" si="1"/>
        <v>0.35952234337328104</v>
      </c>
      <c r="AE8" s="7"/>
      <c r="AF8" s="7"/>
    </row>
    <row r="9" spans="1:36" x14ac:dyDescent="0.2">
      <c r="A9" s="3" t="s">
        <v>48</v>
      </c>
      <c r="B9" s="7">
        <v>1.2E-2</v>
      </c>
      <c r="C9" s="7">
        <v>3.1E-2</v>
      </c>
      <c r="D9" s="7">
        <v>0</v>
      </c>
      <c r="E9" s="7">
        <v>0</v>
      </c>
      <c r="F9" s="7">
        <v>1.4999999999999999E-2</v>
      </c>
      <c r="G9" s="7">
        <v>0</v>
      </c>
      <c r="H9" s="7">
        <v>2.7E-2</v>
      </c>
      <c r="I9" s="7">
        <v>0.03</v>
      </c>
      <c r="J9" s="7">
        <v>1.9E-2</v>
      </c>
      <c r="K9" s="7">
        <v>1.7000000000000001E-2</v>
      </c>
      <c r="L9" s="7">
        <v>0.03</v>
      </c>
      <c r="M9" s="7">
        <v>0.03</v>
      </c>
      <c r="N9" s="7">
        <v>7.0000000000000001E-3</v>
      </c>
      <c r="O9" s="7">
        <v>1E-3</v>
      </c>
      <c r="P9" s="7">
        <v>5.0999999999999997E-2</v>
      </c>
      <c r="Q9" s="7">
        <v>0.01</v>
      </c>
      <c r="R9" s="7">
        <v>2.1000000000000001E-2</v>
      </c>
      <c r="S9" s="7">
        <v>2.1000000000000001E-2</v>
      </c>
      <c r="T9" s="7">
        <v>0.03</v>
      </c>
      <c r="U9" s="7">
        <v>4.0000000000000001E-3</v>
      </c>
      <c r="V9" s="7">
        <v>2.1999999999999999E-2</v>
      </c>
      <c r="W9" s="7">
        <v>1.0999999999999999E-2</v>
      </c>
      <c r="X9" s="7">
        <v>2.5000000000000001E-2</v>
      </c>
      <c r="Y9" s="7">
        <v>0</v>
      </c>
      <c r="Z9" s="7">
        <v>2.3E-2</v>
      </c>
      <c r="AA9" s="7">
        <v>8.0000000000000002E-3</v>
      </c>
      <c r="AB9" s="7"/>
      <c r="AC9" s="7">
        <f t="shared" si="0"/>
        <v>1.7115384615384619E-2</v>
      </c>
      <c r="AD9" s="7">
        <f t="shared" si="1"/>
        <v>1.2906825862548613E-2</v>
      </c>
      <c r="AE9" s="7"/>
      <c r="AF9" s="7"/>
    </row>
    <row r="10" spans="1:36" x14ac:dyDescent="0.2">
      <c r="A10" s="3" t="s">
        <v>1</v>
      </c>
      <c r="B10" s="7">
        <v>3.6999999999999998E-2</v>
      </c>
      <c r="C10" s="7">
        <v>3.5000000000000003E-2</v>
      </c>
      <c r="D10" s="7">
        <v>1.6E-2</v>
      </c>
      <c r="E10" s="7">
        <v>2.7E-2</v>
      </c>
      <c r="F10" s="7">
        <v>5.0000000000000001E-3</v>
      </c>
      <c r="G10" s="7">
        <v>5.0000000000000001E-3</v>
      </c>
      <c r="H10" s="7">
        <v>1.9E-2</v>
      </c>
      <c r="I10" s="7">
        <v>3.0000000000000001E-3</v>
      </c>
      <c r="J10" s="7">
        <v>8.0000000000000002E-3</v>
      </c>
      <c r="K10" s="7">
        <v>6.0000000000000001E-3</v>
      </c>
      <c r="L10" s="7">
        <v>3.2000000000000001E-2</v>
      </c>
      <c r="M10" s="7">
        <v>3.2000000000000001E-2</v>
      </c>
      <c r="N10" s="7">
        <v>1.7000000000000001E-2</v>
      </c>
      <c r="O10" s="7">
        <v>2.1999999999999999E-2</v>
      </c>
      <c r="P10" s="7">
        <v>5.8000000000000003E-2</v>
      </c>
      <c r="Q10" s="7">
        <v>0.246</v>
      </c>
      <c r="R10" s="7">
        <v>2.9000000000000001E-2</v>
      </c>
      <c r="S10" s="7">
        <v>3.4000000000000002E-2</v>
      </c>
      <c r="T10" s="7">
        <v>6.4000000000000001E-2</v>
      </c>
      <c r="U10" s="7">
        <v>5.8999999999999997E-2</v>
      </c>
      <c r="V10" s="7">
        <v>2.4E-2</v>
      </c>
      <c r="W10" s="7">
        <v>4.2000000000000003E-2</v>
      </c>
      <c r="X10" s="7">
        <v>0.05</v>
      </c>
      <c r="Y10" s="7">
        <v>0.12</v>
      </c>
      <c r="Z10" s="7">
        <v>6.0999999999999999E-2</v>
      </c>
      <c r="AA10" s="7">
        <v>5.8000000000000003E-2</v>
      </c>
      <c r="AB10" s="7"/>
      <c r="AC10" s="7">
        <f t="shared" si="0"/>
        <v>4.265384615384616E-2</v>
      </c>
      <c r="AD10" s="7">
        <f t="shared" si="1"/>
        <v>4.8742541835806882E-2</v>
      </c>
      <c r="AE10" s="7"/>
      <c r="AF10" s="7"/>
    </row>
    <row r="11" spans="1:36" x14ac:dyDescent="0.2">
      <c r="A11" s="3" t="s">
        <v>2</v>
      </c>
      <c r="B11" s="7">
        <v>53.063000000000002</v>
      </c>
      <c r="C11" s="7">
        <v>53.216999999999999</v>
      </c>
      <c r="D11" s="7">
        <v>53.505000000000003</v>
      </c>
      <c r="E11" s="7">
        <v>53.305999999999997</v>
      </c>
      <c r="F11" s="7">
        <v>53.119</v>
      </c>
      <c r="G11" s="7">
        <v>53.329000000000001</v>
      </c>
      <c r="H11" s="7">
        <v>53.271999999999998</v>
      </c>
      <c r="I11" s="7">
        <v>53.244999999999997</v>
      </c>
      <c r="J11" s="7">
        <v>53.426000000000002</v>
      </c>
      <c r="K11" s="7">
        <v>53.238999999999997</v>
      </c>
      <c r="L11" s="7">
        <v>53.454000000000001</v>
      </c>
      <c r="M11" s="7">
        <v>53.454000000000001</v>
      </c>
      <c r="N11" s="7">
        <v>53.427</v>
      </c>
      <c r="O11" s="7">
        <v>53.606999999999999</v>
      </c>
      <c r="P11" s="7">
        <v>51.93</v>
      </c>
      <c r="Q11" s="7">
        <v>52.655000000000001</v>
      </c>
      <c r="R11" s="7">
        <v>52.476999999999997</v>
      </c>
      <c r="S11" s="7">
        <v>52.48</v>
      </c>
      <c r="T11" s="7">
        <v>52.515000000000001</v>
      </c>
      <c r="U11" s="7">
        <v>53.652000000000001</v>
      </c>
      <c r="V11" s="7">
        <v>53.183999999999997</v>
      </c>
      <c r="W11" s="7">
        <v>51.926000000000002</v>
      </c>
      <c r="X11" s="7">
        <v>53.828000000000003</v>
      </c>
      <c r="Y11" s="7">
        <v>53.008000000000003</v>
      </c>
      <c r="Z11" s="7">
        <v>52.683999999999997</v>
      </c>
      <c r="AA11" s="7">
        <v>51.588999999999999</v>
      </c>
      <c r="AB11" s="7"/>
      <c r="AC11" s="7">
        <f t="shared" si="0"/>
        <v>53.022730769230755</v>
      </c>
      <c r="AD11" s="7">
        <f t="shared" si="1"/>
        <v>0.5753692072186215</v>
      </c>
      <c r="AE11" s="7"/>
      <c r="AF11" s="7"/>
    </row>
    <row r="12" spans="1:36" ht="17" x14ac:dyDescent="0.25">
      <c r="A12" s="3" t="s">
        <v>44</v>
      </c>
      <c r="B12" s="7">
        <v>0.505</v>
      </c>
      <c r="C12" s="7">
        <v>0.53600000000000003</v>
      </c>
      <c r="D12" s="7">
        <v>0.40200000000000002</v>
      </c>
      <c r="E12" s="7">
        <v>0.372</v>
      </c>
      <c r="F12" s="7">
        <v>0.40400000000000003</v>
      </c>
      <c r="G12" s="7">
        <v>0.35899999999999999</v>
      </c>
      <c r="H12" s="7">
        <v>0.39900000000000002</v>
      </c>
      <c r="I12" s="7">
        <v>0.32200000000000001</v>
      </c>
      <c r="J12" s="7">
        <v>0.30599999999999999</v>
      </c>
      <c r="K12" s="7">
        <v>0.38600000000000001</v>
      </c>
      <c r="L12" s="7">
        <v>0.41</v>
      </c>
      <c r="M12" s="7">
        <v>0.41</v>
      </c>
      <c r="N12" s="7">
        <v>0.38600000000000001</v>
      </c>
      <c r="O12" s="7">
        <v>0.47299999999999998</v>
      </c>
      <c r="P12" s="7">
        <v>0.39500000000000002</v>
      </c>
      <c r="Q12" s="7">
        <v>0.39600000000000002</v>
      </c>
      <c r="R12" s="7">
        <v>0.377</v>
      </c>
      <c r="S12" s="7">
        <v>0.44700000000000001</v>
      </c>
      <c r="T12" s="7">
        <v>0.46200000000000002</v>
      </c>
      <c r="U12" s="7">
        <v>0.46600000000000003</v>
      </c>
      <c r="V12" s="7">
        <v>0.51600000000000001</v>
      </c>
      <c r="W12" s="7">
        <v>0.55800000000000005</v>
      </c>
      <c r="X12" s="7">
        <v>0.55900000000000005</v>
      </c>
      <c r="Y12" s="7">
        <v>0.47799999999999998</v>
      </c>
      <c r="Z12" s="7">
        <v>0.48799999999999999</v>
      </c>
      <c r="AA12" s="7">
        <v>0.42499999999999999</v>
      </c>
      <c r="AB12" s="7"/>
      <c r="AC12" s="7">
        <f t="shared" si="0"/>
        <v>0.43219230769230765</v>
      </c>
      <c r="AD12" s="7">
        <f t="shared" si="1"/>
        <v>6.7833926161336267E-2</v>
      </c>
      <c r="AE12" s="7"/>
      <c r="AF12" s="7"/>
    </row>
    <row r="13" spans="1:36" x14ac:dyDescent="0.2">
      <c r="A13" s="3" t="s">
        <v>3</v>
      </c>
      <c r="B13" s="7">
        <v>0.38600000000000001</v>
      </c>
      <c r="C13" s="7">
        <v>0.218</v>
      </c>
      <c r="D13" s="7">
        <v>0.49299999999999999</v>
      </c>
      <c r="E13" s="7">
        <v>0.39</v>
      </c>
      <c r="F13" s="7">
        <v>0.43</v>
      </c>
      <c r="G13" s="7">
        <v>0.49199999999999999</v>
      </c>
      <c r="H13" s="7">
        <v>0.495</v>
      </c>
      <c r="I13" s="7">
        <v>0.157</v>
      </c>
      <c r="J13" s="7">
        <v>0.14000000000000001</v>
      </c>
      <c r="K13" s="7">
        <v>0.115</v>
      </c>
      <c r="L13" s="7">
        <v>0.28499999999999998</v>
      </c>
      <c r="M13" s="7">
        <v>0.28499999999999998</v>
      </c>
      <c r="N13" s="7">
        <v>0.34499999999999997</v>
      </c>
      <c r="O13" s="7">
        <v>0.61599999999999999</v>
      </c>
      <c r="P13" s="7">
        <v>0.06</v>
      </c>
      <c r="Q13" s="7">
        <v>0.43099999999999999</v>
      </c>
      <c r="R13" s="7">
        <v>0.42799999999999999</v>
      </c>
      <c r="S13" s="7">
        <v>0.21299999999999999</v>
      </c>
      <c r="T13" s="7">
        <v>0.35699999999999998</v>
      </c>
      <c r="U13" s="7">
        <v>0.30299999999999999</v>
      </c>
      <c r="V13" s="7">
        <v>0.40300000000000002</v>
      </c>
      <c r="W13" s="7">
        <v>0.56200000000000006</v>
      </c>
      <c r="X13" s="7">
        <v>0.46899999999999997</v>
      </c>
      <c r="Y13" s="7">
        <v>0.223</v>
      </c>
      <c r="Z13" s="7">
        <v>0.221</v>
      </c>
      <c r="AA13" s="7">
        <v>0.26700000000000002</v>
      </c>
      <c r="AB13" s="7"/>
      <c r="AC13" s="7">
        <f t="shared" si="0"/>
        <v>0.33784615384615385</v>
      </c>
      <c r="AD13" s="7">
        <f t="shared" si="1"/>
        <v>0.14417591818544234</v>
      </c>
      <c r="AE13" s="7"/>
      <c r="AF13" s="7"/>
    </row>
    <row r="14" spans="1:36" x14ac:dyDescent="0.2">
      <c r="A14" s="3" t="s">
        <v>4</v>
      </c>
      <c r="B14" s="7">
        <v>5.1130000000000004</v>
      </c>
      <c r="C14" s="7">
        <v>5.5339999999999998</v>
      </c>
      <c r="D14" s="7">
        <v>5.1980000000000004</v>
      </c>
      <c r="E14" s="7">
        <v>4.7</v>
      </c>
      <c r="F14" s="7">
        <v>5.4569999999999999</v>
      </c>
      <c r="G14" s="7">
        <v>5.024</v>
      </c>
      <c r="H14" s="7">
        <v>4.4960000000000004</v>
      </c>
      <c r="I14" s="7">
        <v>4.7069999999999999</v>
      </c>
      <c r="J14" s="7">
        <v>4.2329999999999997</v>
      </c>
      <c r="K14" s="7">
        <v>5.4710000000000001</v>
      </c>
      <c r="L14" s="7">
        <v>5.032</v>
      </c>
      <c r="M14" s="7">
        <v>5.032</v>
      </c>
      <c r="N14" s="7">
        <v>4.8710000000000004</v>
      </c>
      <c r="O14" s="7">
        <v>3.3719999999999999</v>
      </c>
      <c r="P14" s="7">
        <v>5.8609999999999998</v>
      </c>
      <c r="Q14" s="7">
        <v>4.8319999999999999</v>
      </c>
      <c r="R14" s="7">
        <v>5.508</v>
      </c>
      <c r="S14" s="7">
        <v>5.4710000000000001</v>
      </c>
      <c r="T14" s="7">
        <v>5.1280000000000001</v>
      </c>
      <c r="U14" s="7">
        <v>4.2889999999999997</v>
      </c>
      <c r="V14" s="7">
        <v>3.2229999999999999</v>
      </c>
      <c r="W14" s="7">
        <v>4.194</v>
      </c>
      <c r="X14" s="7">
        <v>2.6520000000000001</v>
      </c>
      <c r="Y14" s="7">
        <v>5.7880000000000003</v>
      </c>
      <c r="Z14" s="7">
        <v>5.9749999999999996</v>
      </c>
      <c r="AA14" s="7">
        <v>5.6790000000000003</v>
      </c>
      <c r="AB14" s="7"/>
      <c r="AC14" s="7">
        <f t="shared" si="0"/>
        <v>4.8784615384615382</v>
      </c>
      <c r="AD14" s="7">
        <f t="shared" si="1"/>
        <v>0.82936106640084029</v>
      </c>
      <c r="AE14" s="7"/>
      <c r="AF14" s="7"/>
    </row>
    <row r="15" spans="1:36" x14ac:dyDescent="0.2">
      <c r="A15" s="3" t="s">
        <v>124</v>
      </c>
      <c r="B15" s="7">
        <v>1.1214687148744851E-2</v>
      </c>
      <c r="C15" s="7">
        <v>1.5219932559010867E-2</v>
      </c>
      <c r="D15" s="7">
        <v>8.411015361558638E-3</v>
      </c>
      <c r="E15" s="7">
        <v>9.2120644436118407E-3</v>
      </c>
      <c r="F15" s="7">
        <v>6.0078681153990267E-3</v>
      </c>
      <c r="G15" s="7">
        <v>1.2015736230798053E-2</v>
      </c>
      <c r="H15" s="7">
        <v>1.0413638066691646E-2</v>
      </c>
      <c r="I15" s="7">
        <v>1.8824653428250283E-2</v>
      </c>
      <c r="J15" s="7">
        <v>1.8824653428250283E-2</v>
      </c>
      <c r="K15" s="7">
        <v>1.6421506182090675E-2</v>
      </c>
      <c r="L15" s="7">
        <v>2.3230423379542904E-2</v>
      </c>
      <c r="M15" s="7">
        <v>2.3230423379542904E-2</v>
      </c>
      <c r="N15" s="7">
        <v>1.0013113525665045E-2</v>
      </c>
      <c r="O15" s="7">
        <v>2.1227800674409894E-2</v>
      </c>
      <c r="P15" s="7">
        <v>7.0091794679655303E-2</v>
      </c>
      <c r="Q15" s="7">
        <v>3.0439865118021735E-2</v>
      </c>
      <c r="R15" s="7">
        <v>4.0853503184713383E-2</v>
      </c>
      <c r="S15" s="7">
        <v>5.3269763956538041E-2</v>
      </c>
      <c r="T15" s="7">
        <v>4.4458224053952798E-2</v>
      </c>
      <c r="U15" s="7">
        <v>2.6835144248782323E-2</v>
      </c>
      <c r="V15" s="7">
        <v>1.6822030723117276E-2</v>
      </c>
      <c r="W15" s="7">
        <v>7.690071187710755E-2</v>
      </c>
      <c r="X15" s="7">
        <v>2.0827276133383293E-2</v>
      </c>
      <c r="Y15" s="7">
        <v>2.0827276133383293E-2</v>
      </c>
      <c r="Z15" s="7">
        <v>8.6112776320719384E-2</v>
      </c>
      <c r="AA15" s="7">
        <v>0.2038669913825403</v>
      </c>
      <c r="AB15" s="7"/>
      <c r="AC15" s="7">
        <f t="shared" si="0"/>
        <v>3.4445110528287748E-2</v>
      </c>
      <c r="AD15" s="7">
        <f t="shared" si="1"/>
        <v>4.0815003274130471E-2</v>
      </c>
      <c r="AE15" s="7"/>
      <c r="AF15" s="7"/>
    </row>
    <row r="16" spans="1:36" x14ac:dyDescent="0.2">
      <c r="A16" s="14" t="s">
        <v>125</v>
      </c>
      <c r="B16" s="7">
        <f>B13*0.5*16/19+B14*0.5*16/35.45+B15*16/32.07</f>
        <v>1.3219719137262578</v>
      </c>
      <c r="C16" s="7">
        <f t="shared" ref="C16:AA16" si="2">C13*0.5*16/19+C14*0.5*16/35.45+C15*16/32.07</f>
        <v>1.3482403753370833</v>
      </c>
      <c r="D16" s="7">
        <f t="shared" si="2"/>
        <v>1.3848077156376521</v>
      </c>
      <c r="E16" s="7">
        <f t="shared" si="2"/>
        <v>1.2294553059629354</v>
      </c>
      <c r="F16" s="7">
        <f t="shared" si="2"/>
        <v>1.4155309679711345</v>
      </c>
      <c r="G16" s="7">
        <f t="shared" si="2"/>
        <v>1.3469185167454758</v>
      </c>
      <c r="H16" s="7">
        <f t="shared" si="2"/>
        <v>1.2282286363695742</v>
      </c>
      <c r="I16" s="7">
        <f t="shared" si="2"/>
        <v>1.1377255361806358</v>
      </c>
      <c r="J16" s="7">
        <f t="shared" si="2"/>
        <v>1.0236000815002113</v>
      </c>
      <c r="K16" s="7">
        <f t="shared" si="2"/>
        <v>1.2912542224091519</v>
      </c>
      <c r="L16" s="7">
        <f t="shared" si="2"/>
        <v>1.2671610859538804</v>
      </c>
      <c r="M16" s="7">
        <f t="shared" si="2"/>
        <v>1.2671610859538804</v>
      </c>
      <c r="N16" s="7">
        <f t="shared" si="2"/>
        <v>1.2494971506123218</v>
      </c>
      <c r="O16" s="7">
        <f t="shared" si="2"/>
        <v>1.0309182514813306</v>
      </c>
      <c r="P16" s="7">
        <f t="shared" si="2"/>
        <v>1.382884181671006</v>
      </c>
      <c r="Q16" s="7">
        <f t="shared" si="2"/>
        <v>1.2870976313808706</v>
      </c>
      <c r="R16" s="7">
        <f t="shared" si="2"/>
        <v>1.443582818860236</v>
      </c>
      <c r="S16" s="7">
        <f t="shared" si="2"/>
        <v>1.350901294379073</v>
      </c>
      <c r="T16" s="7">
        <f t="shared" si="2"/>
        <v>1.3297319244740355</v>
      </c>
      <c r="U16" s="7">
        <f t="shared" si="2"/>
        <v>1.1088656811378677</v>
      </c>
      <c r="V16" s="7">
        <f t="shared" si="2"/>
        <v>0.90541114057676697</v>
      </c>
      <c r="W16" s="7">
        <f t="shared" si="2"/>
        <v>1.221457810860453</v>
      </c>
      <c r="X16" s="7">
        <f t="shared" si="2"/>
        <v>0.80634131995167868</v>
      </c>
      <c r="Y16" s="7">
        <f t="shared" si="2"/>
        <v>1.4104633598893226</v>
      </c>
      <c r="Z16" s="7">
        <f t="shared" si="2"/>
        <v>1.4843930366511662</v>
      </c>
      <c r="AA16" s="7">
        <f t="shared" si="2"/>
        <v>1.4957117452078736</v>
      </c>
      <c r="AB16" s="7"/>
      <c r="AC16" s="7">
        <f>AC13*0.5*16/19+AC14*0.5*16/35.45+AC15*16/32.07</f>
        <v>1.2603581842646874</v>
      </c>
      <c r="AD16" s="7"/>
      <c r="AE16" s="7"/>
      <c r="AF16" s="7"/>
      <c r="AJ16" s="7"/>
    </row>
    <row r="17" spans="1:36" x14ac:dyDescent="0.2">
      <c r="A17" s="3" t="s">
        <v>5</v>
      </c>
      <c r="B17" s="7">
        <f>SUM(B6:B15)-B16</f>
        <v>100.35124277342248</v>
      </c>
      <c r="C17" s="7">
        <f t="shared" ref="C17:AA17" si="3">SUM(C6:C15)-C16</f>
        <v>100.69097955722192</v>
      </c>
      <c r="D17" s="7">
        <f t="shared" si="3"/>
        <v>100.63460329972391</v>
      </c>
      <c r="E17" s="7">
        <f t="shared" si="3"/>
        <v>99.895756758480687</v>
      </c>
      <c r="F17" s="7">
        <f t="shared" si="3"/>
        <v>100.34947690014427</v>
      </c>
      <c r="G17" s="7">
        <f t="shared" si="3"/>
        <v>100.03909721948533</v>
      </c>
      <c r="H17" s="7">
        <f t="shared" si="3"/>
        <v>100.1161850016971</v>
      </c>
      <c r="I17" s="7">
        <f t="shared" si="3"/>
        <v>99.733099117247605</v>
      </c>
      <c r="J17" s="7">
        <f t="shared" si="3"/>
        <v>99.505224571928053</v>
      </c>
      <c r="K17" s="7">
        <f t="shared" si="3"/>
        <v>99.919167283772936</v>
      </c>
      <c r="L17" s="7">
        <f t="shared" si="3"/>
        <v>100.59906933742565</v>
      </c>
      <c r="M17" s="7">
        <f t="shared" si="3"/>
        <v>100.59906933742565</v>
      </c>
      <c r="N17" s="7">
        <f t="shared" si="3"/>
        <v>100.14151596291332</v>
      </c>
      <c r="O17" s="7">
        <f t="shared" si="3"/>
        <v>99.69830954919307</v>
      </c>
      <c r="P17" s="7">
        <f t="shared" si="3"/>
        <v>98.332207613008663</v>
      </c>
      <c r="Q17" s="7">
        <f t="shared" si="3"/>
        <v>99.166342233737154</v>
      </c>
      <c r="R17" s="7">
        <f t="shared" si="3"/>
        <v>99.480270684324452</v>
      </c>
      <c r="S17" s="7">
        <f t="shared" si="3"/>
        <v>99.290368469577459</v>
      </c>
      <c r="T17" s="7">
        <f t="shared" si="3"/>
        <v>99.495726299579928</v>
      </c>
      <c r="U17" s="7">
        <f t="shared" si="3"/>
        <v>100.65596946311091</v>
      </c>
      <c r="V17" s="7">
        <f t="shared" si="3"/>
        <v>99.26541089014637</v>
      </c>
      <c r="W17" s="7">
        <f t="shared" si="3"/>
        <v>99.120442901016659</v>
      </c>
      <c r="X17" s="7">
        <f t="shared" si="3"/>
        <v>99.709485956181695</v>
      </c>
      <c r="Y17" s="7">
        <f t="shared" si="3"/>
        <v>100.50436391624406</v>
      </c>
      <c r="Z17" s="7">
        <f t="shared" si="3"/>
        <v>100.09271973966953</v>
      </c>
      <c r="AA17" s="7">
        <f t="shared" si="3"/>
        <v>99.760155246174662</v>
      </c>
      <c r="AB17" s="7"/>
      <c r="AC17" s="7">
        <f>SUM(AC6:AC15)-AC16</f>
        <v>99.890240772417428</v>
      </c>
      <c r="AD17" s="7"/>
      <c r="AE17" s="7"/>
      <c r="AF17" s="7"/>
      <c r="AJ17" s="7"/>
    </row>
    <row r="18" spans="1:36" x14ac:dyDescent="0.2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</row>
    <row r="19" spans="1:36" x14ac:dyDescent="0.2">
      <c r="A19" s="3" t="s">
        <v>18</v>
      </c>
      <c r="B19" s="24" t="s">
        <v>28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10"/>
      <c r="AC19" s="6"/>
      <c r="AD19" s="6"/>
      <c r="AE19" s="10"/>
      <c r="AF19" s="6"/>
    </row>
    <row r="20" spans="1:36" x14ac:dyDescent="0.2">
      <c r="A20" s="3" t="s">
        <v>7</v>
      </c>
      <c r="B20" s="7">
        <v>3.020005163014122</v>
      </c>
      <c r="C20" s="7">
        <v>3.0216437832689187</v>
      </c>
      <c r="D20" s="7">
        <v>3.023528925286441</v>
      </c>
      <c r="E20" s="7">
        <v>3.0268852285487426</v>
      </c>
      <c r="F20" s="7">
        <v>3.0325359753323262</v>
      </c>
      <c r="G20" s="7">
        <v>3.0269062953224921</v>
      </c>
      <c r="H20" s="7">
        <v>3.0406539329461273</v>
      </c>
      <c r="I20" s="7">
        <v>3.0361505696790179</v>
      </c>
      <c r="J20" s="7">
        <v>3.0292405177218118</v>
      </c>
      <c r="K20" s="7">
        <v>3.026603126988233</v>
      </c>
      <c r="L20" s="7">
        <v>3.0159703807649927</v>
      </c>
      <c r="M20" s="7">
        <v>3.0159703807649927</v>
      </c>
      <c r="N20" s="7">
        <v>3.016181731602924</v>
      </c>
      <c r="O20" s="7">
        <v>3.0349536113026385</v>
      </c>
      <c r="P20" s="7">
        <v>3.0175970001643058</v>
      </c>
      <c r="Q20" s="7">
        <v>2.9489625033554345</v>
      </c>
      <c r="R20" s="7">
        <v>3.010369075678732</v>
      </c>
      <c r="S20" s="7">
        <v>3.0036117825252679</v>
      </c>
      <c r="T20" s="7">
        <v>3.0152695147781019</v>
      </c>
      <c r="U20" s="7">
        <v>3.0217115255829126</v>
      </c>
      <c r="V20" s="7">
        <v>3.018723270784434</v>
      </c>
      <c r="W20" s="7">
        <v>3.0242121163172282</v>
      </c>
      <c r="X20" s="7">
        <v>3.0040187389965034</v>
      </c>
      <c r="Y20" s="7">
        <v>3.0036931659443415</v>
      </c>
      <c r="Z20" s="7">
        <v>2.9911201825428524</v>
      </c>
      <c r="AA20" s="7">
        <v>3.0054787832470597</v>
      </c>
      <c r="AB20" s="7"/>
      <c r="AC20" s="7">
        <f t="shared" ref="AC20:AC26" si="4">AVERAGE(B20:AA20)</f>
        <v>3.0166152800946526</v>
      </c>
      <c r="AD20" s="7">
        <f t="shared" ref="AD20:AD26" si="5">STDEV(B20:AA20)</f>
        <v>1.7978826461948316E-2</v>
      </c>
      <c r="AE20" s="7"/>
      <c r="AF20" s="6"/>
    </row>
    <row r="21" spans="1:36" x14ac:dyDescent="0.2">
      <c r="A21" s="3" t="s">
        <v>8</v>
      </c>
      <c r="B21" s="7">
        <v>5.8810472730490169E-3</v>
      </c>
      <c r="C21" s="7">
        <v>2.3836487741772457E-3</v>
      </c>
      <c r="D21" s="7">
        <v>3.9954244238882865E-3</v>
      </c>
      <c r="E21" s="7">
        <v>4.1756329649547301E-3</v>
      </c>
      <c r="F21" s="7">
        <v>5.7985246134079635E-3</v>
      </c>
      <c r="G21" s="7">
        <v>5.1206233877486478E-3</v>
      </c>
      <c r="H21" s="7">
        <v>3.8143838651325057E-3</v>
      </c>
      <c r="I21" s="7">
        <v>4.001149518428321E-3</v>
      </c>
      <c r="J21" s="7">
        <v>1.7874556100555459E-3</v>
      </c>
      <c r="K21" s="7">
        <v>0</v>
      </c>
      <c r="L21" s="7">
        <v>8.2374199810152753E-3</v>
      </c>
      <c r="M21" s="7">
        <v>8.2374199810152753E-3</v>
      </c>
      <c r="N21" s="7">
        <v>6.9035108870777696E-3</v>
      </c>
      <c r="O21" s="7">
        <v>1.3523103400806878E-3</v>
      </c>
      <c r="P21" s="7">
        <v>7.6054170528016291E-3</v>
      </c>
      <c r="Q21" s="7">
        <v>7.8386745645390818E-2</v>
      </c>
      <c r="R21" s="7">
        <v>2.7071596464307863E-2</v>
      </c>
      <c r="S21" s="7">
        <v>8.7446012494237293E-3</v>
      </c>
      <c r="T21" s="7">
        <v>9.3788760351766441E-3</v>
      </c>
      <c r="U21" s="7">
        <v>8.7661336545584723E-3</v>
      </c>
      <c r="V21" s="7">
        <v>1.7555527060989683E-2</v>
      </c>
      <c r="W21" s="7">
        <v>1.9547445323484687E-2</v>
      </c>
      <c r="X21" s="7">
        <v>1.9792615459815904E-2</v>
      </c>
      <c r="Y21" s="7">
        <v>1.8046057853467374E-2</v>
      </c>
      <c r="Z21" s="7">
        <v>1.2695119263604769E-2</v>
      </c>
      <c r="AA21" s="7">
        <v>1.081869164486127E-2</v>
      </c>
      <c r="AB21" s="7"/>
      <c r="AC21" s="7">
        <f t="shared" si="4"/>
        <v>1.1542206858765927E-2</v>
      </c>
      <c r="AD21" s="7">
        <f t="shared" si="5"/>
        <v>1.5167156310935046E-2</v>
      </c>
      <c r="AE21" s="7"/>
      <c r="AF21" s="6"/>
    </row>
    <row r="22" spans="1:36" x14ac:dyDescent="0.2">
      <c r="A22" s="3" t="s">
        <v>11</v>
      </c>
      <c r="B22" s="7">
        <v>4.4836495148103873E-2</v>
      </c>
      <c r="C22" s="7">
        <v>3.5883120210516255E-2</v>
      </c>
      <c r="D22" s="7">
        <v>2.4385665584502694E-2</v>
      </c>
      <c r="E22" s="7">
        <v>2.2877401883568561E-2</v>
      </c>
      <c r="F22" s="7">
        <v>1.8470718429141247E-2</v>
      </c>
      <c r="G22" s="7">
        <v>1.541703178470896E-2</v>
      </c>
      <c r="H22" s="7">
        <v>1.5170541672170055E-2</v>
      </c>
      <c r="I22" s="7">
        <v>1.559216669750999E-2</v>
      </c>
      <c r="J22" s="7">
        <v>2.3064094684739394E-2</v>
      </c>
      <c r="K22" s="7">
        <v>1.5109144930074748E-2</v>
      </c>
      <c r="L22" s="7">
        <v>3.9630459246545721E-2</v>
      </c>
      <c r="M22" s="7">
        <v>3.9630459246545721E-2</v>
      </c>
      <c r="N22" s="7">
        <v>3.2075463481365751E-2</v>
      </c>
      <c r="O22" s="7">
        <v>1.3500976611056602E-2</v>
      </c>
      <c r="P22" s="7">
        <v>3.1729917475749589E-2</v>
      </c>
      <c r="Q22" s="7">
        <v>4.0026458494564175E-2</v>
      </c>
      <c r="R22" s="7">
        <v>3.5330983846155392E-2</v>
      </c>
      <c r="S22" s="7">
        <v>6.1403046712834815E-2</v>
      </c>
      <c r="T22" s="7">
        <v>5.2387914318737516E-2</v>
      </c>
      <c r="U22" s="7">
        <v>3.6727207061795428E-2</v>
      </c>
      <c r="V22" s="7">
        <v>3.801751696246209E-2</v>
      </c>
      <c r="W22" s="7">
        <v>7.7653144746957906E-2</v>
      </c>
      <c r="X22" s="7">
        <v>3.8882110849443818E-2</v>
      </c>
      <c r="Y22" s="7">
        <v>4.1986862495623105E-2</v>
      </c>
      <c r="Z22" s="7">
        <v>7.1215052193800449E-2</v>
      </c>
      <c r="AA22" s="7">
        <v>0.13666023121661011</v>
      </c>
      <c r="AB22" s="7"/>
      <c r="AC22" s="7">
        <f t="shared" si="4"/>
        <v>3.9140930230203229E-2</v>
      </c>
      <c r="AD22" s="7">
        <f t="shared" si="5"/>
        <v>2.6051328020596041E-2</v>
      </c>
      <c r="AE22" s="7"/>
      <c r="AF22" s="6"/>
    </row>
    <row r="23" spans="1:36" x14ac:dyDescent="0.2">
      <c r="A23" s="3" t="s">
        <v>12</v>
      </c>
      <c r="B23" s="7">
        <v>8.6635890866136817E-4</v>
      </c>
      <c r="C23" s="7">
        <v>2.235408745846405E-3</v>
      </c>
      <c r="D23" s="7">
        <v>0</v>
      </c>
      <c r="E23" s="7">
        <v>0</v>
      </c>
      <c r="F23" s="7">
        <v>1.0834549827309051E-3</v>
      </c>
      <c r="G23" s="7">
        <v>0</v>
      </c>
      <c r="H23" s="7">
        <v>1.9385931191639042E-3</v>
      </c>
      <c r="I23" s="7">
        <v>2.1633121897650198E-3</v>
      </c>
      <c r="J23" s="7">
        <v>1.3698739005172157E-3</v>
      </c>
      <c r="K23" s="7">
        <v>1.2329399970096753E-3</v>
      </c>
      <c r="L23" s="7">
        <v>2.1580015345879977E-3</v>
      </c>
      <c r="M23" s="7">
        <v>2.1580015345879977E-3</v>
      </c>
      <c r="N23" s="7">
        <v>5.0535207712160211E-4</v>
      </c>
      <c r="O23" s="7">
        <v>7.1592479855730673E-5</v>
      </c>
      <c r="P23" s="7">
        <v>3.776460769153364E-3</v>
      </c>
      <c r="Q23" s="7">
        <v>7.3044878499898039E-4</v>
      </c>
      <c r="R23" s="7">
        <v>1.5336085964071839E-3</v>
      </c>
      <c r="S23" s="7">
        <v>1.5401001083938329E-3</v>
      </c>
      <c r="T23" s="7">
        <v>2.1865356986797133E-3</v>
      </c>
      <c r="U23" s="7">
        <v>2.8559181719243706E-4</v>
      </c>
      <c r="V23" s="7">
        <v>1.5804371431860594E-3</v>
      </c>
      <c r="W23" s="7">
        <v>7.9883827476952003E-4</v>
      </c>
      <c r="X23" s="7">
        <v>1.7835543716601052E-3</v>
      </c>
      <c r="Y23" s="7">
        <v>0</v>
      </c>
      <c r="Z23" s="7">
        <v>1.6825125266969161E-3</v>
      </c>
      <c r="AA23" s="7">
        <v>5.8649692106204796E-4</v>
      </c>
      <c r="AB23" s="7"/>
      <c r="AC23" s="7">
        <f t="shared" si="4"/>
        <v>1.2410567108479993E-3</v>
      </c>
      <c r="AD23" s="7">
        <f t="shared" si="5"/>
        <v>9.414528846774814E-4</v>
      </c>
      <c r="AE23" s="7"/>
      <c r="AF23" s="6"/>
    </row>
    <row r="24" spans="1:36" x14ac:dyDescent="0.2">
      <c r="A24" s="3" t="s">
        <v>13</v>
      </c>
      <c r="B24" s="7">
        <v>4.7010699087823233E-3</v>
      </c>
      <c r="C24" s="7">
        <v>4.4416228863901853E-3</v>
      </c>
      <c r="D24" s="7">
        <v>2.0275634355569625E-3</v>
      </c>
      <c r="E24" s="7">
        <v>3.4298838042575667E-3</v>
      </c>
      <c r="F24" s="7">
        <v>6.355767508056761E-4</v>
      </c>
      <c r="G24" s="7">
        <v>6.3610820178991217E-4</v>
      </c>
      <c r="H24" s="7">
        <v>2.4007939594037505E-3</v>
      </c>
      <c r="I24" s="7">
        <v>3.8071289194227363E-4</v>
      </c>
      <c r="J24" s="7">
        <v>1.0150685294513968E-3</v>
      </c>
      <c r="K24" s="7">
        <v>7.6581286256103154E-4</v>
      </c>
      <c r="L24" s="7">
        <v>4.0509684310241646E-3</v>
      </c>
      <c r="M24" s="7">
        <v>4.0509684310241646E-3</v>
      </c>
      <c r="N24" s="7">
        <v>2.1598486655814218E-3</v>
      </c>
      <c r="O24" s="7">
        <v>2.7718420109462097E-3</v>
      </c>
      <c r="P24" s="7">
        <v>7.5582487505639617E-3</v>
      </c>
      <c r="Q24" s="7">
        <v>3.1623014276173665E-2</v>
      </c>
      <c r="R24" s="7">
        <v>3.7271049616007411E-3</v>
      </c>
      <c r="S24" s="7">
        <v>4.388205523197115E-3</v>
      </c>
      <c r="T24" s="7">
        <v>8.2090646801601663E-3</v>
      </c>
      <c r="U24" s="7">
        <v>7.4133783626039286E-3</v>
      </c>
      <c r="V24" s="7">
        <v>3.0341997953393669E-3</v>
      </c>
      <c r="W24" s="7">
        <v>5.3677694750012168E-3</v>
      </c>
      <c r="X24" s="7">
        <v>6.277615833568239E-3</v>
      </c>
      <c r="Y24" s="7">
        <v>1.5299264111874976E-2</v>
      </c>
      <c r="Z24" s="7">
        <v>7.8530559439093026E-3</v>
      </c>
      <c r="AA24" s="7">
        <v>7.4831099964283599E-3</v>
      </c>
      <c r="AB24" s="7"/>
      <c r="AC24" s="7">
        <f t="shared" si="4"/>
        <v>5.4500720184591572E-3</v>
      </c>
      <c r="AD24" s="7">
        <f t="shared" si="5"/>
        <v>6.2632902608128109E-3</v>
      </c>
      <c r="AE24" s="7"/>
      <c r="AF24" s="6"/>
    </row>
    <row r="25" spans="1:36" x14ac:dyDescent="0.2">
      <c r="A25" s="3" t="s">
        <v>14</v>
      </c>
      <c r="B25" s="7">
        <v>4.8460911503283297</v>
      </c>
      <c r="C25" s="7">
        <v>4.8543246677175551</v>
      </c>
      <c r="D25" s="7">
        <v>4.8736420594252055</v>
      </c>
      <c r="E25" s="7">
        <v>4.8673943258782284</v>
      </c>
      <c r="F25" s="7">
        <v>4.8534737142793967</v>
      </c>
      <c r="G25" s="7">
        <v>4.8767357566372249</v>
      </c>
      <c r="H25" s="7">
        <v>4.8384369246132639</v>
      </c>
      <c r="I25" s="7">
        <v>4.8569088517439907</v>
      </c>
      <c r="J25" s="7">
        <v>4.8726232080681591</v>
      </c>
      <c r="K25" s="7">
        <v>4.8843422610625753</v>
      </c>
      <c r="L25" s="7">
        <v>4.8640035468846605</v>
      </c>
      <c r="M25" s="7">
        <v>4.8640035468846605</v>
      </c>
      <c r="N25" s="7">
        <v>4.8791029610893153</v>
      </c>
      <c r="O25" s="7">
        <v>4.8548083330492044</v>
      </c>
      <c r="P25" s="7">
        <v>4.8642546548442702</v>
      </c>
      <c r="Q25" s="7">
        <v>4.8653329673968724</v>
      </c>
      <c r="R25" s="7">
        <v>4.8478304034805939</v>
      </c>
      <c r="S25" s="7">
        <v>4.868628782574878</v>
      </c>
      <c r="T25" s="7">
        <v>4.8417444852679248</v>
      </c>
      <c r="U25" s="7">
        <v>4.8456814825519459</v>
      </c>
      <c r="V25" s="7">
        <v>4.8330214648767447</v>
      </c>
      <c r="W25" s="7">
        <v>4.7701740785535085</v>
      </c>
      <c r="X25" s="7">
        <v>4.8577791619650972</v>
      </c>
      <c r="Y25" s="7">
        <v>4.8577538833249907</v>
      </c>
      <c r="Z25" s="7">
        <v>4.8751994801790399</v>
      </c>
      <c r="AA25" s="7">
        <v>4.7842739357345065</v>
      </c>
      <c r="AB25" s="7"/>
      <c r="AC25" s="7">
        <f t="shared" si="4"/>
        <v>4.853752541862006</v>
      </c>
      <c r="AD25" s="7">
        <f t="shared" si="5"/>
        <v>2.6079899580013857E-2</v>
      </c>
      <c r="AE25" s="7"/>
      <c r="AF25" s="6"/>
    </row>
    <row r="26" spans="1:36" x14ac:dyDescent="0.2">
      <c r="A26" s="3" t="s">
        <v>15</v>
      </c>
      <c r="B26" s="7">
        <v>8.345984724943778E-2</v>
      </c>
      <c r="C26" s="7">
        <v>8.8476849438075114E-2</v>
      </c>
      <c r="D26" s="7">
        <v>6.6263098981718019E-2</v>
      </c>
      <c r="E26" s="7">
        <v>6.1468102264361953E-2</v>
      </c>
      <c r="F26" s="7">
        <v>6.6799096000584895E-2</v>
      </c>
      <c r="G26" s="7">
        <v>5.9408236589095435E-2</v>
      </c>
      <c r="H26" s="7">
        <v>6.5579093080828307E-2</v>
      </c>
      <c r="I26" s="7">
        <v>5.3152466484781787E-2</v>
      </c>
      <c r="J26" s="7">
        <v>5.0503098584982475E-2</v>
      </c>
      <c r="K26" s="7">
        <v>6.4084047354395934E-2</v>
      </c>
      <c r="L26" s="7">
        <v>6.7512464057336505E-2</v>
      </c>
      <c r="M26" s="7">
        <v>6.7512464057336505E-2</v>
      </c>
      <c r="N26" s="7">
        <v>6.3790047810300524E-2</v>
      </c>
      <c r="O26" s="7">
        <v>7.7517213824352921E-2</v>
      </c>
      <c r="P26" s="7">
        <v>6.6954767287788708E-2</v>
      </c>
      <c r="Q26" s="7">
        <v>6.6214722736043105E-2</v>
      </c>
      <c r="R26" s="7">
        <v>6.3024033979594593E-2</v>
      </c>
      <c r="S26" s="7">
        <v>7.5042412537359146E-2</v>
      </c>
      <c r="T26" s="7">
        <v>7.7080922037780539E-2</v>
      </c>
      <c r="U26" s="7">
        <v>7.6162517880124833E-2</v>
      </c>
      <c r="V26" s="7">
        <v>8.4854300278405695E-2</v>
      </c>
      <c r="W26" s="7">
        <v>9.2761975019447815E-2</v>
      </c>
      <c r="X26" s="7">
        <v>9.1290957138680143E-2</v>
      </c>
      <c r="Y26" s="7">
        <v>7.9269918999447991E-2</v>
      </c>
      <c r="Z26" s="7">
        <v>8.1718408544429563E-2</v>
      </c>
      <c r="AA26" s="7">
        <v>7.1323769448048621E-2</v>
      </c>
      <c r="AB26" s="7"/>
      <c r="AC26" s="7">
        <f t="shared" si="4"/>
        <v>7.1585570448643804E-2</v>
      </c>
      <c r="AD26" s="7">
        <f t="shared" si="5"/>
        <v>1.112694029286179E-2</v>
      </c>
      <c r="AE26" s="7"/>
      <c r="AF26" s="6"/>
    </row>
    <row r="27" spans="1:36" x14ac:dyDescent="0.2">
      <c r="A27" s="8" t="s">
        <v>20</v>
      </c>
      <c r="B27" s="9">
        <f t="shared" ref="B27:AA27" si="6">SUM(B20:B26)</f>
        <v>8.0058411318304863</v>
      </c>
      <c r="C27" s="9">
        <f t="shared" si="6"/>
        <v>8.0093891010414797</v>
      </c>
      <c r="D27" s="9">
        <f t="shared" si="6"/>
        <v>7.993842737137312</v>
      </c>
      <c r="E27" s="9">
        <f t="shared" si="6"/>
        <v>7.9862305753441136</v>
      </c>
      <c r="F27" s="9">
        <f t="shared" si="6"/>
        <v>7.9787970603883931</v>
      </c>
      <c r="G27" s="9">
        <f t="shared" si="6"/>
        <v>7.9842240519230598</v>
      </c>
      <c r="H27" s="9">
        <f t="shared" si="6"/>
        <v>7.9679942632560898</v>
      </c>
      <c r="I27" s="9">
        <f t="shared" si="6"/>
        <v>7.9683492292054368</v>
      </c>
      <c r="J27" s="9">
        <f t="shared" si="6"/>
        <v>7.9796033170997172</v>
      </c>
      <c r="K27" s="9">
        <f t="shared" si="6"/>
        <v>7.99213733319485</v>
      </c>
      <c r="L27" s="9">
        <f t="shared" si="6"/>
        <v>8.0015632409001629</v>
      </c>
      <c r="M27" s="9">
        <f t="shared" si="6"/>
        <v>8.0015632409001629</v>
      </c>
      <c r="N27" s="9">
        <f t="shared" si="6"/>
        <v>8.0007189156136871</v>
      </c>
      <c r="O27" s="9">
        <f t="shared" si="6"/>
        <v>7.9849758796181352</v>
      </c>
      <c r="P27" s="9">
        <f t="shared" si="6"/>
        <v>7.9994764663446327</v>
      </c>
      <c r="Q27" s="9">
        <f t="shared" si="6"/>
        <v>8.0312768606894789</v>
      </c>
      <c r="R27" s="9">
        <f t="shared" si="6"/>
        <v>7.9888868070073915</v>
      </c>
      <c r="S27" s="9">
        <f t="shared" si="6"/>
        <v>8.0233589312313551</v>
      </c>
      <c r="T27" s="9">
        <f t="shared" si="6"/>
        <v>8.0062573128165617</v>
      </c>
      <c r="U27" s="9">
        <f t="shared" si="6"/>
        <v>7.9967478369111333</v>
      </c>
      <c r="V27" s="9">
        <f t="shared" si="6"/>
        <v>7.9967867169015614</v>
      </c>
      <c r="W27" s="9">
        <f t="shared" si="6"/>
        <v>7.9905153677103975</v>
      </c>
      <c r="X27" s="9">
        <f t="shared" si="6"/>
        <v>8.0198247546147687</v>
      </c>
      <c r="Y27" s="9">
        <f t="shared" si="6"/>
        <v>8.0160491527297442</v>
      </c>
      <c r="Z27" s="9">
        <f t="shared" si="6"/>
        <v>8.0414838111943325</v>
      </c>
      <c r="AA27" s="9">
        <f t="shared" si="6"/>
        <v>8.0166250182085772</v>
      </c>
      <c r="AB27" s="9"/>
      <c r="AC27" s="9">
        <f>SUM(AC20:AC26)</f>
        <v>7.9993276582235788</v>
      </c>
      <c r="AD27" s="6"/>
      <c r="AE27" s="9"/>
      <c r="AF27" s="6"/>
    </row>
    <row r="28" spans="1:36" x14ac:dyDescent="0.2">
      <c r="A28" s="3" t="s">
        <v>16</v>
      </c>
      <c r="B28" s="7">
        <v>0.10404985692302131</v>
      </c>
      <c r="C28" s="7">
        <v>5.8693408186443106E-2</v>
      </c>
      <c r="D28" s="7">
        <v>0.13254415614815615</v>
      </c>
      <c r="E28" s="7">
        <v>0.10510888947047325</v>
      </c>
      <c r="F28" s="7">
        <v>0.11596465783936868</v>
      </c>
      <c r="G28" s="7">
        <v>0.1327960908859207</v>
      </c>
      <c r="H28" s="7">
        <v>0.1326983995270492</v>
      </c>
      <c r="I28" s="7">
        <v>4.2270285225408925E-2</v>
      </c>
      <c r="J28" s="7">
        <v>3.768709038885535E-2</v>
      </c>
      <c r="K28" s="7">
        <v>3.1140705230974088E-2</v>
      </c>
      <c r="L28" s="7">
        <v>7.6544314431836277E-2</v>
      </c>
      <c r="M28" s="7">
        <v>7.6544314431836277E-2</v>
      </c>
      <c r="N28" s="7">
        <v>9.2993521361633275E-2</v>
      </c>
      <c r="O28" s="7">
        <v>0.1646590863639352</v>
      </c>
      <c r="P28" s="7">
        <v>1.65883669946588E-2</v>
      </c>
      <c r="Q28" s="7">
        <v>0.11754512560091433</v>
      </c>
      <c r="R28" s="7">
        <v>0.11670154125029014</v>
      </c>
      <c r="S28" s="7">
        <v>5.8323938495876339E-2</v>
      </c>
      <c r="T28" s="7">
        <v>9.7149622385559603E-2</v>
      </c>
      <c r="U28" s="7">
        <v>8.0772956631899206E-2</v>
      </c>
      <c r="V28" s="7">
        <v>0.10809290193268058</v>
      </c>
      <c r="W28" s="7">
        <v>0.1523842488671204</v>
      </c>
      <c r="X28" s="7">
        <v>0.12492713221450803</v>
      </c>
      <c r="Y28" s="7">
        <v>6.0318892107885401E-2</v>
      </c>
      <c r="Z28" s="7">
        <v>6.0361542197476678E-2</v>
      </c>
      <c r="AA28" s="7">
        <v>7.3084384551959397E-2</v>
      </c>
      <c r="AB28" s="7"/>
      <c r="AC28" s="7">
        <f>AVERAGE(B28:AA28)</f>
        <v>9.1151747294066957E-2</v>
      </c>
      <c r="AD28" s="7">
        <f>STDEV(B28:AA28)</f>
        <v>3.8688267253512036E-2</v>
      </c>
      <c r="AE28" s="7"/>
      <c r="AF28" s="6"/>
    </row>
    <row r="29" spans="1:36" x14ac:dyDescent="0.2">
      <c r="A29" s="3" t="s">
        <v>17</v>
      </c>
      <c r="B29" s="7">
        <v>0.73869870360361245</v>
      </c>
      <c r="C29" s="7">
        <v>0.79856330756223981</v>
      </c>
      <c r="D29" s="7">
        <v>0.74900945819779852</v>
      </c>
      <c r="E29" s="7">
        <v>0.67890664567019354</v>
      </c>
      <c r="F29" s="7">
        <v>0.78876659682876404</v>
      </c>
      <c r="G29" s="7">
        <v>0.72678704987021958</v>
      </c>
      <c r="H29" s="7">
        <v>0.64598755288847021</v>
      </c>
      <c r="I29" s="7">
        <v>0.67923035378868524</v>
      </c>
      <c r="J29" s="7">
        <v>0.61073133562451509</v>
      </c>
      <c r="K29" s="7">
        <v>0.79402591967977565</v>
      </c>
      <c r="L29" s="7">
        <v>0.72434600887823242</v>
      </c>
      <c r="M29" s="7">
        <v>0.72434600887823242</v>
      </c>
      <c r="N29" s="7">
        <v>0.70370249246726746</v>
      </c>
      <c r="O29" s="7">
        <v>0.4830920788912772</v>
      </c>
      <c r="P29" s="7">
        <v>0.86848329109459765</v>
      </c>
      <c r="Q29" s="7">
        <v>0.70630396009992458</v>
      </c>
      <c r="R29" s="7">
        <v>0.80494112379719784</v>
      </c>
      <c r="S29" s="7">
        <v>0.80291822545910063</v>
      </c>
      <c r="T29" s="7">
        <v>0.74792539365973643</v>
      </c>
      <c r="U29" s="7">
        <v>0.61279718181514409</v>
      </c>
      <c r="V29" s="7">
        <v>0.46332933434023105</v>
      </c>
      <c r="W29" s="7">
        <v>0.6094941627587025</v>
      </c>
      <c r="X29" s="7">
        <v>0.37861237864824365</v>
      </c>
      <c r="Y29" s="7">
        <v>0.83910126722894918</v>
      </c>
      <c r="Z29" s="7">
        <v>0.87466817427752286</v>
      </c>
      <c r="AA29" s="7">
        <v>0.83314878026665928</v>
      </c>
      <c r="AB29" s="7"/>
      <c r="AC29" s="7">
        <f>AVERAGE(B29:AA29)</f>
        <v>0.70722756870289583</v>
      </c>
      <c r="AD29" s="7">
        <f>STDEV(B29:AA29)</f>
        <v>0.12405130012364844</v>
      </c>
      <c r="AE29" s="7"/>
      <c r="AF29" s="6"/>
    </row>
    <row r="30" spans="1:36" x14ac:dyDescent="0.2">
      <c r="A30" s="3" t="s">
        <v>47</v>
      </c>
      <c r="B30" s="7">
        <v>1.7910016521504612E-3</v>
      </c>
      <c r="C30" s="7">
        <v>2.4277289888899921E-3</v>
      </c>
      <c r="D30" s="7">
        <v>1.339728303229459E-3</v>
      </c>
      <c r="E30" s="7">
        <v>1.4709111802364218E-3</v>
      </c>
      <c r="F30" s="7">
        <v>9.5991378137792467E-4</v>
      </c>
      <c r="G30" s="7">
        <v>1.9214328673024625E-3</v>
      </c>
      <c r="H30" s="7">
        <v>1.6539318340482966E-3</v>
      </c>
      <c r="I30" s="7">
        <v>3.0027360379962257E-3</v>
      </c>
      <c r="J30" s="7">
        <v>3.0022455099330786E-3</v>
      </c>
      <c r="K30" s="7">
        <v>2.6345001791833037E-3</v>
      </c>
      <c r="L30" s="7">
        <v>3.6964075076362391E-3</v>
      </c>
      <c r="M30" s="7">
        <v>3.6964075076362391E-3</v>
      </c>
      <c r="N30" s="7">
        <v>1.5990328262326919E-3</v>
      </c>
      <c r="O30" s="7">
        <v>3.3617439441885012E-3</v>
      </c>
      <c r="P30" s="7">
        <v>1.1480854306073958E-2</v>
      </c>
      <c r="Q30" s="7">
        <v>4.9184098880915485E-3</v>
      </c>
      <c r="R30" s="7">
        <v>6.5995871294586379E-3</v>
      </c>
      <c r="S30" s="7">
        <v>8.6417690025382462E-3</v>
      </c>
      <c r="T30" s="7">
        <v>7.1676972289003863E-3</v>
      </c>
      <c r="U30" s="7">
        <v>4.2382046811518361E-3</v>
      </c>
      <c r="V30" s="7">
        <v>2.6731614719960953E-3</v>
      </c>
      <c r="W30" s="7">
        <v>1.2353464292304182E-2</v>
      </c>
      <c r="X30" s="7">
        <v>3.286783090060961E-3</v>
      </c>
      <c r="Y30" s="7">
        <v>3.337610163001476E-3</v>
      </c>
      <c r="Z30" s="7">
        <v>1.3934464576340289E-2</v>
      </c>
      <c r="AA30" s="7">
        <v>3.3060916407974456E-2</v>
      </c>
      <c r="AB30" s="7"/>
      <c r="AC30" s="7">
        <f>AVERAGE(B30:AA30)</f>
        <v>5.5481017060743602E-3</v>
      </c>
      <c r="AD30" s="7">
        <f>STDEV(B30:AA30)</f>
        <v>6.6293615904728645E-3</v>
      </c>
      <c r="AE30" s="7"/>
      <c r="AF30" s="6"/>
    </row>
    <row r="31" spans="1:36" x14ac:dyDescent="0.2">
      <c r="A31" s="3" t="s">
        <v>25</v>
      </c>
      <c r="B31" s="7">
        <f>IF((1-B28-B29-B30)&gt;0,1-B28-B29-B30,0)</f>
        <v>0.15546043782121582</v>
      </c>
      <c r="C31" s="7">
        <f t="shared" ref="C31:AA31" si="7">IF((1-C28-C29-C30)&gt;0,1-C28-C29-C30,0)</f>
        <v>0.14031555526242712</v>
      </c>
      <c r="D31" s="7">
        <f t="shared" si="7"/>
        <v>0.11710665735081585</v>
      </c>
      <c r="E31" s="7">
        <f t="shared" si="7"/>
        <v>0.21451355367909677</v>
      </c>
      <c r="F31" s="7">
        <f t="shared" si="7"/>
        <v>9.4308831550489317E-2</v>
      </c>
      <c r="G31" s="7">
        <f t="shared" si="7"/>
        <v>0.13849542637655726</v>
      </c>
      <c r="H31" s="7">
        <f t="shared" si="7"/>
        <v>0.21966011575043229</v>
      </c>
      <c r="I31" s="7">
        <f t="shared" si="7"/>
        <v>0.27549662494790966</v>
      </c>
      <c r="J31" s="7">
        <f t="shared" si="7"/>
        <v>0.34857932847669654</v>
      </c>
      <c r="K31" s="7">
        <f t="shared" si="7"/>
        <v>0.17219887491006694</v>
      </c>
      <c r="L31" s="7">
        <f t="shared" si="7"/>
        <v>0.19541326918229504</v>
      </c>
      <c r="M31" s="7">
        <f t="shared" si="7"/>
        <v>0.19541326918229504</v>
      </c>
      <c r="N31" s="7">
        <f t="shared" si="7"/>
        <v>0.20170495334486654</v>
      </c>
      <c r="O31" s="7">
        <f t="shared" si="7"/>
        <v>0.3488870908005991</v>
      </c>
      <c r="P31" s="7">
        <f t="shared" si="7"/>
        <v>0.10344748760466957</v>
      </c>
      <c r="Q31" s="7">
        <f t="shared" si="7"/>
        <v>0.17123250441106952</v>
      </c>
      <c r="R31" s="7">
        <f t="shared" si="7"/>
        <v>7.1757747823053428E-2</v>
      </c>
      <c r="S31" s="7">
        <f t="shared" si="7"/>
        <v>0.13011606704248477</v>
      </c>
      <c r="T31" s="7">
        <f t="shared" si="7"/>
        <v>0.1477572867258036</v>
      </c>
      <c r="U31" s="7">
        <f t="shared" si="7"/>
        <v>0.30219165687180488</v>
      </c>
      <c r="V31" s="7">
        <f t="shared" si="7"/>
        <v>0.42590460225509225</v>
      </c>
      <c r="W31" s="7">
        <f t="shared" si="7"/>
        <v>0.22576812408187288</v>
      </c>
      <c r="X31" s="7">
        <f t="shared" si="7"/>
        <v>0.49317370604718735</v>
      </c>
      <c r="Y31" s="7">
        <f t="shared" si="7"/>
        <v>9.7242230500163909E-2</v>
      </c>
      <c r="Z31" s="7">
        <f t="shared" si="7"/>
        <v>5.1035818948660161E-2</v>
      </c>
      <c r="AA31" s="7">
        <f t="shared" si="7"/>
        <v>6.0705918773406836E-2</v>
      </c>
      <c r="AB31" s="7"/>
      <c r="AC31" s="7">
        <f>AVERAGE(B31:AA31)</f>
        <v>0.19607258229696284</v>
      </c>
      <c r="AD31" s="7">
        <f>STDEV(B31:AA31)</f>
        <v>0.11185346596557105</v>
      </c>
      <c r="AE31" s="7"/>
      <c r="AF31" s="6"/>
    </row>
    <row r="32" spans="1:36" x14ac:dyDescent="0.2">
      <c r="A32" s="8" t="s">
        <v>23</v>
      </c>
      <c r="B32" s="9">
        <f t="shared" ref="B32:AA32" si="8">SUM(B28:B31)</f>
        <v>1</v>
      </c>
      <c r="C32" s="9">
        <f t="shared" si="8"/>
        <v>1</v>
      </c>
      <c r="D32" s="9">
        <f t="shared" si="8"/>
        <v>1</v>
      </c>
      <c r="E32" s="9">
        <f t="shared" si="8"/>
        <v>1</v>
      </c>
      <c r="F32" s="9">
        <f t="shared" si="8"/>
        <v>1</v>
      </c>
      <c r="G32" s="9">
        <f t="shared" si="8"/>
        <v>1</v>
      </c>
      <c r="H32" s="9">
        <f t="shared" si="8"/>
        <v>1</v>
      </c>
      <c r="I32" s="9">
        <f t="shared" si="8"/>
        <v>1</v>
      </c>
      <c r="J32" s="9">
        <f t="shared" si="8"/>
        <v>1</v>
      </c>
      <c r="K32" s="9">
        <f t="shared" si="8"/>
        <v>1</v>
      </c>
      <c r="L32" s="9">
        <f t="shared" si="8"/>
        <v>1</v>
      </c>
      <c r="M32" s="9">
        <f t="shared" si="8"/>
        <v>1</v>
      </c>
      <c r="N32" s="9">
        <f t="shared" si="8"/>
        <v>1</v>
      </c>
      <c r="O32" s="9">
        <f t="shared" si="8"/>
        <v>1</v>
      </c>
      <c r="P32" s="9">
        <f t="shared" si="8"/>
        <v>1</v>
      </c>
      <c r="Q32" s="9">
        <f t="shared" si="8"/>
        <v>1</v>
      </c>
      <c r="R32" s="9">
        <f t="shared" si="8"/>
        <v>1</v>
      </c>
      <c r="S32" s="9">
        <f t="shared" si="8"/>
        <v>1</v>
      </c>
      <c r="T32" s="9">
        <f t="shared" si="8"/>
        <v>1</v>
      </c>
      <c r="U32" s="9">
        <f t="shared" si="8"/>
        <v>1</v>
      </c>
      <c r="V32" s="9">
        <f t="shared" si="8"/>
        <v>1</v>
      </c>
      <c r="W32" s="9">
        <f t="shared" si="8"/>
        <v>1</v>
      </c>
      <c r="X32" s="9">
        <f t="shared" si="8"/>
        <v>1</v>
      </c>
      <c r="Y32" s="9">
        <f t="shared" si="8"/>
        <v>1</v>
      </c>
      <c r="Z32" s="9">
        <f t="shared" si="8"/>
        <v>1</v>
      </c>
      <c r="AA32" s="9">
        <f t="shared" si="8"/>
        <v>1</v>
      </c>
      <c r="AB32" s="9"/>
      <c r="AC32" s="9">
        <f>SUM(AC28:AC31)</f>
        <v>1</v>
      </c>
      <c r="AD32" s="6"/>
      <c r="AE32" s="9"/>
      <c r="AF32" s="6"/>
    </row>
    <row r="33" spans="1:37" x14ac:dyDescent="0.2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</row>
    <row r="34" spans="1:37" x14ac:dyDescent="0.2">
      <c r="A34" s="3" t="s">
        <v>21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</row>
    <row r="35" spans="1:37" x14ac:dyDescent="0.2">
      <c r="A35" s="3" t="s">
        <v>16</v>
      </c>
      <c r="B35" s="7">
        <f t="shared" ref="B35:I35" si="9">IF(SUM(B28+B29)&gt;1,1-B29,B28)</f>
        <v>0.10404985692302131</v>
      </c>
      <c r="C35" s="7">
        <f t="shared" si="9"/>
        <v>5.8693408186443106E-2</v>
      </c>
      <c r="D35" s="7">
        <f t="shared" si="9"/>
        <v>0.13254415614815615</v>
      </c>
      <c r="E35" s="7">
        <f t="shared" si="9"/>
        <v>0.10510888947047325</v>
      </c>
      <c r="F35" s="7">
        <f t="shared" si="9"/>
        <v>0.11596465783936868</v>
      </c>
      <c r="G35" s="7">
        <f t="shared" si="9"/>
        <v>0.1327960908859207</v>
      </c>
      <c r="H35" s="7">
        <f t="shared" si="9"/>
        <v>0.1326983995270492</v>
      </c>
      <c r="I35" s="7">
        <f t="shared" si="9"/>
        <v>4.2270285225408925E-2</v>
      </c>
      <c r="J35" s="7">
        <f t="shared" ref="J35:AA35" si="10">IF(SUM(J28+J29)&gt;1,1-J29,J28)</f>
        <v>3.768709038885535E-2</v>
      </c>
      <c r="K35" s="7">
        <f t="shared" si="10"/>
        <v>3.1140705230974088E-2</v>
      </c>
      <c r="L35" s="7">
        <f t="shared" si="10"/>
        <v>7.6544314431836277E-2</v>
      </c>
      <c r="M35" s="7">
        <f t="shared" si="10"/>
        <v>7.6544314431836277E-2</v>
      </c>
      <c r="N35" s="7">
        <f t="shared" si="10"/>
        <v>9.2993521361633275E-2</v>
      </c>
      <c r="O35" s="7">
        <f t="shared" si="10"/>
        <v>0.1646590863639352</v>
      </c>
      <c r="P35" s="7">
        <f t="shared" si="10"/>
        <v>1.65883669946588E-2</v>
      </c>
      <c r="Q35" s="7">
        <f t="shared" si="10"/>
        <v>0.11754512560091433</v>
      </c>
      <c r="R35" s="7">
        <f t="shared" si="10"/>
        <v>0.11670154125029014</v>
      </c>
      <c r="S35" s="7">
        <f t="shared" si="10"/>
        <v>5.8323938495876339E-2</v>
      </c>
      <c r="T35" s="7">
        <f t="shared" si="10"/>
        <v>9.7149622385559603E-2</v>
      </c>
      <c r="U35" s="7">
        <f t="shared" si="10"/>
        <v>8.0772956631899206E-2</v>
      </c>
      <c r="V35" s="7">
        <f t="shared" si="10"/>
        <v>0.10809290193268058</v>
      </c>
      <c r="W35" s="7">
        <f t="shared" si="10"/>
        <v>0.1523842488671204</v>
      </c>
      <c r="X35" s="7">
        <f t="shared" si="10"/>
        <v>0.12492713221450803</v>
      </c>
      <c r="Y35" s="7">
        <f t="shared" si="10"/>
        <v>6.0318892107885401E-2</v>
      </c>
      <c r="Z35" s="7">
        <f t="shared" si="10"/>
        <v>6.0361542197476678E-2</v>
      </c>
      <c r="AA35" s="7">
        <f t="shared" si="10"/>
        <v>7.3084384551959397E-2</v>
      </c>
      <c r="AB35" s="7"/>
      <c r="AC35" s="7">
        <f>AVERAGE(B35:AA35)</f>
        <v>9.1151747294066957E-2</v>
      </c>
      <c r="AD35" s="7">
        <f>STDEV(B35:AA35)</f>
        <v>3.8688267253512036E-2</v>
      </c>
      <c r="AE35" s="7"/>
      <c r="AF35" s="7"/>
      <c r="AG35" s="6"/>
      <c r="AH35" s="6"/>
      <c r="AJ35" s="6"/>
      <c r="AK35" s="6"/>
    </row>
    <row r="36" spans="1:37" x14ac:dyDescent="0.2">
      <c r="A36" s="3" t="s">
        <v>17</v>
      </c>
      <c r="B36" s="7">
        <f t="shared" ref="B36:AA36" si="11">B29</f>
        <v>0.73869870360361245</v>
      </c>
      <c r="C36" s="7">
        <f t="shared" si="11"/>
        <v>0.79856330756223981</v>
      </c>
      <c r="D36" s="7">
        <f t="shared" si="11"/>
        <v>0.74900945819779852</v>
      </c>
      <c r="E36" s="7">
        <f t="shared" si="11"/>
        <v>0.67890664567019354</v>
      </c>
      <c r="F36" s="7">
        <f t="shared" si="11"/>
        <v>0.78876659682876404</v>
      </c>
      <c r="G36" s="7">
        <f t="shared" si="11"/>
        <v>0.72678704987021958</v>
      </c>
      <c r="H36" s="7">
        <f t="shared" si="11"/>
        <v>0.64598755288847021</v>
      </c>
      <c r="I36" s="7">
        <f t="shared" si="11"/>
        <v>0.67923035378868524</v>
      </c>
      <c r="J36" s="7">
        <f t="shared" si="11"/>
        <v>0.61073133562451509</v>
      </c>
      <c r="K36" s="7">
        <f t="shared" si="11"/>
        <v>0.79402591967977565</v>
      </c>
      <c r="L36" s="7">
        <f t="shared" si="11"/>
        <v>0.72434600887823242</v>
      </c>
      <c r="M36" s="7">
        <f t="shared" si="11"/>
        <v>0.72434600887823242</v>
      </c>
      <c r="N36" s="7">
        <f t="shared" si="11"/>
        <v>0.70370249246726746</v>
      </c>
      <c r="O36" s="7">
        <f t="shared" si="11"/>
        <v>0.4830920788912772</v>
      </c>
      <c r="P36" s="7">
        <f t="shared" si="11"/>
        <v>0.86848329109459765</v>
      </c>
      <c r="Q36" s="7">
        <f t="shared" si="11"/>
        <v>0.70630396009992458</v>
      </c>
      <c r="R36" s="7">
        <f t="shared" si="11"/>
        <v>0.80494112379719784</v>
      </c>
      <c r="S36" s="7">
        <f t="shared" si="11"/>
        <v>0.80291822545910063</v>
      </c>
      <c r="T36" s="7">
        <f t="shared" si="11"/>
        <v>0.74792539365973643</v>
      </c>
      <c r="U36" s="7">
        <f t="shared" si="11"/>
        <v>0.61279718181514409</v>
      </c>
      <c r="V36" s="7">
        <f t="shared" si="11"/>
        <v>0.46332933434023105</v>
      </c>
      <c r="W36" s="7">
        <f t="shared" si="11"/>
        <v>0.6094941627587025</v>
      </c>
      <c r="X36" s="7">
        <f t="shared" si="11"/>
        <v>0.37861237864824365</v>
      </c>
      <c r="Y36" s="7">
        <f t="shared" si="11"/>
        <v>0.83910126722894918</v>
      </c>
      <c r="Z36" s="7">
        <f t="shared" si="11"/>
        <v>0.87466817427752286</v>
      </c>
      <c r="AA36" s="7">
        <f t="shared" si="11"/>
        <v>0.83314878026665928</v>
      </c>
      <c r="AB36" s="7"/>
      <c r="AC36" s="7">
        <f>AVERAGE(B36:AA36)</f>
        <v>0.70722756870289583</v>
      </c>
      <c r="AD36" s="7">
        <f>STDEV(B36:AA36)</f>
        <v>0.12405130012364844</v>
      </c>
      <c r="AE36" s="7"/>
      <c r="AF36" s="7"/>
      <c r="AG36" s="6"/>
      <c r="AH36" s="6"/>
      <c r="AJ36" s="6"/>
      <c r="AK36" s="6"/>
    </row>
    <row r="37" spans="1:37" x14ac:dyDescent="0.2">
      <c r="A37" s="3" t="s">
        <v>24</v>
      </c>
      <c r="B37" s="7">
        <f>1-B35-B36</f>
        <v>0.15725143947336628</v>
      </c>
      <c r="C37" s="7">
        <f t="shared" ref="C37:AA37" si="12">1-C35-C36</f>
        <v>0.1427432842513171</v>
      </c>
      <c r="D37" s="7">
        <f t="shared" si="12"/>
        <v>0.11844638565404531</v>
      </c>
      <c r="E37" s="7">
        <f t="shared" si="12"/>
        <v>0.2159844648593332</v>
      </c>
      <c r="F37" s="7">
        <f t="shared" si="12"/>
        <v>9.5268745331867244E-2</v>
      </c>
      <c r="G37" s="7">
        <f t="shared" si="12"/>
        <v>0.14041685924385972</v>
      </c>
      <c r="H37" s="7">
        <f t="shared" si="12"/>
        <v>0.22131404758448059</v>
      </c>
      <c r="I37" s="7">
        <f t="shared" si="12"/>
        <v>0.27849936098590589</v>
      </c>
      <c r="J37" s="7">
        <f t="shared" si="12"/>
        <v>0.35158157398662959</v>
      </c>
      <c r="K37" s="7">
        <f t="shared" si="12"/>
        <v>0.17483337508925023</v>
      </c>
      <c r="L37" s="7">
        <f t="shared" si="12"/>
        <v>0.19910967668993129</v>
      </c>
      <c r="M37" s="7">
        <f t="shared" si="12"/>
        <v>0.19910967668993129</v>
      </c>
      <c r="N37" s="7">
        <f t="shared" si="12"/>
        <v>0.20330398617109924</v>
      </c>
      <c r="O37" s="7">
        <f t="shared" si="12"/>
        <v>0.35224883474478758</v>
      </c>
      <c r="P37" s="7">
        <f t="shared" si="12"/>
        <v>0.11492834191074353</v>
      </c>
      <c r="Q37" s="7">
        <f t="shared" si="12"/>
        <v>0.17615091429916108</v>
      </c>
      <c r="R37" s="7">
        <f t="shared" si="12"/>
        <v>7.835733495251207E-2</v>
      </c>
      <c r="S37" s="7">
        <f t="shared" si="12"/>
        <v>0.13875783604502301</v>
      </c>
      <c r="T37" s="7">
        <f t="shared" si="12"/>
        <v>0.154924983954704</v>
      </c>
      <c r="U37" s="7">
        <f t="shared" si="12"/>
        <v>0.30642986155295671</v>
      </c>
      <c r="V37" s="7">
        <f t="shared" si="12"/>
        <v>0.42857776372708833</v>
      </c>
      <c r="W37" s="7">
        <f t="shared" si="12"/>
        <v>0.23812158837417707</v>
      </c>
      <c r="X37" s="7">
        <f t="shared" si="12"/>
        <v>0.49646048913724833</v>
      </c>
      <c r="Y37" s="7">
        <f t="shared" si="12"/>
        <v>0.10057984066316539</v>
      </c>
      <c r="Z37" s="7">
        <f t="shared" si="12"/>
        <v>6.497028352500045E-2</v>
      </c>
      <c r="AA37" s="7">
        <f t="shared" si="12"/>
        <v>9.3766835181381292E-2</v>
      </c>
      <c r="AB37" s="7"/>
      <c r="AC37" s="7">
        <f>AVERAGE(B37:AA37)</f>
        <v>0.20162068400303715</v>
      </c>
      <c r="AD37" s="7">
        <f>STDEV(B37:AA37)</f>
        <v>0.10965164267719524</v>
      </c>
      <c r="AE37" s="7"/>
      <c r="AF37" s="7"/>
      <c r="AG37" s="6"/>
      <c r="AH37" s="6"/>
      <c r="AJ37" s="6"/>
      <c r="AK37" s="6"/>
    </row>
    <row r="38" spans="1:37" x14ac:dyDescent="0.2">
      <c r="A38" s="11" t="s">
        <v>22</v>
      </c>
      <c r="B38" s="10">
        <f>SUM(B35:B37)</f>
        <v>1</v>
      </c>
      <c r="C38" s="10">
        <f t="shared" ref="C38:AA38" si="13">SUM(C35:C37)</f>
        <v>1</v>
      </c>
      <c r="D38" s="10">
        <f t="shared" si="13"/>
        <v>1</v>
      </c>
      <c r="E38" s="10">
        <f t="shared" si="13"/>
        <v>1</v>
      </c>
      <c r="F38" s="10">
        <f t="shared" si="13"/>
        <v>1</v>
      </c>
      <c r="G38" s="10">
        <f t="shared" si="13"/>
        <v>1</v>
      </c>
      <c r="H38" s="10">
        <f t="shared" si="13"/>
        <v>1</v>
      </c>
      <c r="I38" s="10">
        <f t="shared" si="13"/>
        <v>1</v>
      </c>
      <c r="J38" s="10">
        <f t="shared" si="13"/>
        <v>1</v>
      </c>
      <c r="K38" s="10">
        <f t="shared" si="13"/>
        <v>1</v>
      </c>
      <c r="L38" s="10">
        <f t="shared" si="13"/>
        <v>1</v>
      </c>
      <c r="M38" s="10">
        <f t="shared" si="13"/>
        <v>1</v>
      </c>
      <c r="N38" s="10">
        <f t="shared" si="13"/>
        <v>1</v>
      </c>
      <c r="O38" s="10">
        <f t="shared" si="13"/>
        <v>1</v>
      </c>
      <c r="P38" s="10">
        <f t="shared" si="13"/>
        <v>1</v>
      </c>
      <c r="Q38" s="10">
        <f t="shared" si="13"/>
        <v>1</v>
      </c>
      <c r="R38" s="10">
        <f t="shared" si="13"/>
        <v>1</v>
      </c>
      <c r="S38" s="10">
        <f t="shared" si="13"/>
        <v>1</v>
      </c>
      <c r="T38" s="10">
        <f t="shared" si="13"/>
        <v>1</v>
      </c>
      <c r="U38" s="10">
        <f t="shared" si="13"/>
        <v>1</v>
      </c>
      <c r="V38" s="10">
        <f t="shared" si="13"/>
        <v>1</v>
      </c>
      <c r="W38" s="10">
        <f t="shared" si="13"/>
        <v>1</v>
      </c>
      <c r="X38" s="10">
        <f t="shared" si="13"/>
        <v>1</v>
      </c>
      <c r="Y38" s="10">
        <f t="shared" si="13"/>
        <v>1</v>
      </c>
      <c r="Z38" s="10">
        <f t="shared" si="13"/>
        <v>1</v>
      </c>
      <c r="AA38" s="10">
        <f t="shared" si="13"/>
        <v>1</v>
      </c>
      <c r="AB38" s="10"/>
      <c r="AC38" s="9">
        <f>SUM(AC34:AC37)</f>
        <v>0.99999999999999989</v>
      </c>
      <c r="AD38" s="6"/>
      <c r="AE38" s="10"/>
      <c r="AF38" s="6"/>
    </row>
    <row r="39" spans="1:37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</row>
    <row r="40" spans="1:37" ht="17" x14ac:dyDescent="0.25">
      <c r="A40" s="12" t="s">
        <v>40</v>
      </c>
    </row>
    <row r="42" spans="1:37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</row>
    <row r="43" spans="1:37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</row>
    <row r="54" spans="7:7" x14ac:dyDescent="0.2">
      <c r="G54" s="6"/>
    </row>
  </sheetData>
  <mergeCells count="1">
    <mergeCell ref="B19:AA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F101F-B17B-46D4-B4CB-6C4E5E2C9DC7}">
  <dimension ref="A1:AI53"/>
  <sheetViews>
    <sheetView workbookViewId="0">
      <selection sqref="A1:A2"/>
    </sheetView>
  </sheetViews>
  <sheetFormatPr baseColWidth="10" defaultColWidth="9.1640625" defaultRowHeight="15" x14ac:dyDescent="0.2"/>
  <cols>
    <col min="1" max="1" width="32.33203125" customWidth="1"/>
    <col min="10" max="10" width="8.5" bestFit="1" customWidth="1"/>
  </cols>
  <sheetData>
    <row r="1" spans="1:34" x14ac:dyDescent="0.2">
      <c r="A1" t="s">
        <v>154</v>
      </c>
    </row>
    <row r="2" spans="1:34" x14ac:dyDescent="0.2">
      <c r="A2" t="s">
        <v>155</v>
      </c>
    </row>
    <row r="3" spans="1:34" x14ac:dyDescent="0.2">
      <c r="A3" s="2" t="s">
        <v>132</v>
      </c>
    </row>
    <row r="4" spans="1:34" x14ac:dyDescent="0.2">
      <c r="L4" s="4"/>
    </row>
    <row r="5" spans="1:34" x14ac:dyDescent="0.2">
      <c r="A5" s="3" t="s">
        <v>6</v>
      </c>
      <c r="B5" s="4"/>
      <c r="C5" s="4"/>
      <c r="D5" s="4"/>
      <c r="E5" s="4"/>
      <c r="F5" s="4"/>
      <c r="I5" s="4"/>
      <c r="AB5" s="3" t="s">
        <v>27</v>
      </c>
      <c r="AC5" s="3" t="s">
        <v>36</v>
      </c>
    </row>
    <row r="6" spans="1:34" ht="17" x14ac:dyDescent="0.25">
      <c r="A6" s="3" t="s">
        <v>42</v>
      </c>
      <c r="B6" s="7">
        <v>42.828000000000003</v>
      </c>
      <c r="C6" s="7">
        <v>42.095999999999997</v>
      </c>
      <c r="D6" s="7">
        <v>41.3</v>
      </c>
      <c r="E6" s="7">
        <v>40.929000000000002</v>
      </c>
      <c r="F6" s="7">
        <v>41.756</v>
      </c>
      <c r="G6" s="7">
        <v>41.165999999999997</v>
      </c>
      <c r="H6" s="7">
        <v>42.064</v>
      </c>
      <c r="I6" s="7">
        <v>41.898000000000003</v>
      </c>
      <c r="J6" s="7">
        <v>41.808999999999997</v>
      </c>
      <c r="K6" s="7">
        <v>40.691000000000003</v>
      </c>
      <c r="L6" s="7">
        <v>40.902000000000001</v>
      </c>
      <c r="M6" s="7">
        <v>41.383000000000003</v>
      </c>
      <c r="N6" s="7">
        <v>41.42</v>
      </c>
      <c r="O6" s="7">
        <v>41.521000000000001</v>
      </c>
      <c r="P6" s="7">
        <v>41.808</v>
      </c>
      <c r="Q6" s="7">
        <v>41.256999999999998</v>
      </c>
      <c r="R6" s="7">
        <v>41.383000000000003</v>
      </c>
      <c r="S6" s="7">
        <v>42.137</v>
      </c>
      <c r="T6" s="7">
        <v>41.838000000000001</v>
      </c>
      <c r="U6" s="7">
        <v>41.872</v>
      </c>
      <c r="V6" s="7">
        <v>41.786999999999999</v>
      </c>
      <c r="W6" s="7">
        <v>41.085000000000001</v>
      </c>
      <c r="X6" s="7">
        <v>42.429000000000002</v>
      </c>
      <c r="Y6" s="7">
        <v>41.738999999999997</v>
      </c>
      <c r="Z6" s="7">
        <v>41.914999999999999</v>
      </c>
      <c r="AB6" s="7">
        <f t="shared" ref="AB6:AB15" si="0">AVERAGE(B6:Z6)</f>
        <v>41.640519999999995</v>
      </c>
      <c r="AC6" s="7">
        <f>STDEV(B6:Z6)</f>
        <v>0.49773914855072438</v>
      </c>
      <c r="AD6" s="7"/>
    </row>
    <row r="7" spans="1:34" ht="17" x14ac:dyDescent="0.25">
      <c r="A7" s="3" t="s">
        <v>43</v>
      </c>
      <c r="B7" s="7">
        <v>6.9000000000000006E-2</v>
      </c>
      <c r="C7" s="7">
        <v>0.251</v>
      </c>
      <c r="D7" s="7">
        <v>0.17199999999999999</v>
      </c>
      <c r="E7" s="7">
        <v>0.113</v>
      </c>
      <c r="F7" s="7">
        <v>0.13400000000000001</v>
      </c>
      <c r="G7" s="7">
        <v>0.30399999999999999</v>
      </c>
      <c r="H7" s="7">
        <v>0.10100000000000001</v>
      </c>
      <c r="I7" s="7">
        <v>4.7E-2</v>
      </c>
      <c r="J7" s="7">
        <v>8.7999999999999995E-2</v>
      </c>
      <c r="K7" s="7">
        <v>0.27200000000000002</v>
      </c>
      <c r="L7" s="7">
        <v>0.40899999999999997</v>
      </c>
      <c r="M7" s="7">
        <v>9.8000000000000004E-2</v>
      </c>
      <c r="N7" s="7">
        <v>0.153</v>
      </c>
      <c r="O7" s="7">
        <v>0.20300000000000001</v>
      </c>
      <c r="P7" s="7">
        <v>0.24299999999999999</v>
      </c>
      <c r="Q7" s="7">
        <v>0.14799999999999999</v>
      </c>
      <c r="R7" s="7">
        <v>3.1E-2</v>
      </c>
      <c r="S7" s="7">
        <v>0</v>
      </c>
      <c r="T7" s="7">
        <v>2.1000000000000001E-2</v>
      </c>
      <c r="U7" s="7">
        <v>9.8000000000000004E-2</v>
      </c>
      <c r="V7" s="7">
        <v>4.2000000000000003E-2</v>
      </c>
      <c r="W7" s="7">
        <v>5.7000000000000002E-2</v>
      </c>
      <c r="X7" s="7">
        <v>0.02</v>
      </c>
      <c r="Y7" s="7">
        <v>2.5999999999999999E-2</v>
      </c>
      <c r="Z7" s="7">
        <v>0.09</v>
      </c>
      <c r="AB7" s="7">
        <f t="shared" si="0"/>
        <v>0.12759999999999996</v>
      </c>
      <c r="AC7" s="7">
        <f t="shared" ref="AC7:AC15" si="1">STDEV(B7:Z7)</f>
        <v>0.10312452020090408</v>
      </c>
      <c r="AD7" s="7"/>
    </row>
    <row r="8" spans="1:34" x14ac:dyDescent="0.2">
      <c r="A8" s="3" t="s">
        <v>0</v>
      </c>
      <c r="B8" s="7">
        <v>0.69</v>
      </c>
      <c r="C8" s="7">
        <v>0.86299999999999999</v>
      </c>
      <c r="D8" s="7">
        <v>0.49399999999999999</v>
      </c>
      <c r="E8" s="7">
        <v>0.56799999999999995</v>
      </c>
      <c r="F8" s="7">
        <v>0.82199999999999995</v>
      </c>
      <c r="G8" s="7">
        <v>0.60199999999999998</v>
      </c>
      <c r="H8" s="7">
        <v>0.80600000000000005</v>
      </c>
      <c r="I8" s="7">
        <v>0.76</v>
      </c>
      <c r="J8" s="7">
        <v>0.83399999999999996</v>
      </c>
      <c r="K8" s="7">
        <v>0.73099999999999998</v>
      </c>
      <c r="L8" s="7">
        <v>0.99199999999999999</v>
      </c>
      <c r="M8" s="7">
        <v>0.877</v>
      </c>
      <c r="N8" s="7">
        <v>0.89900000000000002</v>
      </c>
      <c r="O8" s="7">
        <v>1.0920000000000001</v>
      </c>
      <c r="P8" s="7">
        <v>1.1020000000000001</v>
      </c>
      <c r="Q8" s="7">
        <v>1.022</v>
      </c>
      <c r="R8" s="7">
        <v>0.48699999999999999</v>
      </c>
      <c r="S8" s="7">
        <v>0.28899999999999998</v>
      </c>
      <c r="T8" s="7">
        <v>0.40300000000000002</v>
      </c>
      <c r="U8" s="7">
        <v>0.76700000000000002</v>
      </c>
      <c r="V8" s="7">
        <v>0.158</v>
      </c>
      <c r="W8" s="7">
        <v>0.17499999999999999</v>
      </c>
      <c r="X8" s="7">
        <v>0.14899999999999999</v>
      </c>
      <c r="Y8" s="7">
        <v>0.13100000000000001</v>
      </c>
      <c r="Z8" s="7">
        <v>0.38400000000000001</v>
      </c>
      <c r="AB8" s="7">
        <f t="shared" si="0"/>
        <v>0.6438799999999999</v>
      </c>
      <c r="AC8" s="7">
        <f t="shared" si="1"/>
        <v>0.3058304704679814</v>
      </c>
      <c r="AD8" s="7"/>
    </row>
    <row r="9" spans="1:34" x14ac:dyDescent="0.2">
      <c r="A9" s="3" t="s">
        <v>48</v>
      </c>
      <c r="B9" s="7">
        <v>7.0000000000000001E-3</v>
      </c>
      <c r="C9" s="7">
        <v>0</v>
      </c>
      <c r="D9" s="7">
        <v>1.4E-2</v>
      </c>
      <c r="E9" s="7">
        <v>6.6000000000000003E-2</v>
      </c>
      <c r="F9" s="7">
        <v>1.2999999999999999E-2</v>
      </c>
      <c r="G9" s="7">
        <v>0.06</v>
      </c>
      <c r="H9" s="7">
        <v>0</v>
      </c>
      <c r="I9" s="7">
        <v>4.0000000000000001E-3</v>
      </c>
      <c r="J9" s="7">
        <v>0.01</v>
      </c>
      <c r="K9" s="7">
        <v>2.1999999999999999E-2</v>
      </c>
      <c r="L9" s="7">
        <v>2.1999999999999999E-2</v>
      </c>
      <c r="M9" s="7">
        <v>3.3000000000000002E-2</v>
      </c>
      <c r="N9" s="7">
        <v>3.7999999999999999E-2</v>
      </c>
      <c r="O9" s="7">
        <v>1.2999999999999999E-2</v>
      </c>
      <c r="P9" s="7">
        <v>2.7E-2</v>
      </c>
      <c r="Q9" s="7">
        <v>4.9000000000000002E-2</v>
      </c>
      <c r="R9" s="7">
        <v>7.0000000000000001E-3</v>
      </c>
      <c r="S9" s="7">
        <v>0</v>
      </c>
      <c r="T9" s="7">
        <v>8.9999999999999993E-3</v>
      </c>
      <c r="U9" s="7">
        <v>5.0000000000000001E-3</v>
      </c>
      <c r="V9" s="7">
        <v>8.9999999999999993E-3</v>
      </c>
      <c r="W9" s="7">
        <v>2.8000000000000001E-2</v>
      </c>
      <c r="X9" s="7">
        <v>3.2000000000000001E-2</v>
      </c>
      <c r="Y9" s="7">
        <v>0</v>
      </c>
      <c r="Z9" s="7">
        <v>3.3000000000000002E-2</v>
      </c>
      <c r="AB9" s="7">
        <f t="shared" si="0"/>
        <v>2.0040000000000006E-2</v>
      </c>
      <c r="AC9" s="7">
        <f t="shared" si="1"/>
        <v>1.8684842341677207E-2</v>
      </c>
      <c r="AD9" s="7"/>
    </row>
    <row r="10" spans="1:34" x14ac:dyDescent="0.2">
      <c r="A10" s="3" t="s">
        <v>1</v>
      </c>
      <c r="B10" s="7">
        <v>5.8999999999999997E-2</v>
      </c>
      <c r="C10" s="7">
        <v>0.14000000000000001</v>
      </c>
      <c r="D10" s="7">
        <v>0.152</v>
      </c>
      <c r="E10" s="7">
        <v>0.217</v>
      </c>
      <c r="F10" s="7">
        <v>0.26100000000000001</v>
      </c>
      <c r="G10" s="7">
        <v>0.23300000000000001</v>
      </c>
      <c r="H10" s="7">
        <v>3.7999999999999999E-2</v>
      </c>
      <c r="I10" s="7">
        <v>5.6000000000000001E-2</v>
      </c>
      <c r="J10" s="7">
        <v>7.2999999999999995E-2</v>
      </c>
      <c r="K10" s="7">
        <v>6.8000000000000005E-2</v>
      </c>
      <c r="L10" s="7">
        <v>0.23</v>
      </c>
      <c r="M10" s="7">
        <v>0.161</v>
      </c>
      <c r="N10" s="7">
        <v>0.09</v>
      </c>
      <c r="O10" s="7">
        <v>0.14099999999999999</v>
      </c>
      <c r="P10" s="7">
        <v>0.189</v>
      </c>
      <c r="Q10" s="7">
        <v>0.112</v>
      </c>
      <c r="R10" s="7">
        <v>7.9000000000000001E-2</v>
      </c>
      <c r="S10" s="7">
        <v>0.04</v>
      </c>
      <c r="T10" s="7">
        <v>4.4999999999999998E-2</v>
      </c>
      <c r="U10" s="7">
        <v>1.4E-2</v>
      </c>
      <c r="V10" s="7">
        <v>1.0999999999999999E-2</v>
      </c>
      <c r="W10" s="7">
        <v>0.3</v>
      </c>
      <c r="X10" s="7">
        <v>4.3999999999999997E-2</v>
      </c>
      <c r="Y10" s="7">
        <v>4.2000000000000003E-2</v>
      </c>
      <c r="Z10" s="7">
        <v>4.3999999999999997E-2</v>
      </c>
      <c r="AB10" s="7">
        <f t="shared" si="0"/>
        <v>0.11355999999999999</v>
      </c>
      <c r="AC10" s="7">
        <f t="shared" si="1"/>
        <v>8.3841656313155766E-2</v>
      </c>
      <c r="AD10" s="7"/>
    </row>
    <row r="11" spans="1:34" x14ac:dyDescent="0.2">
      <c r="A11" s="3" t="s">
        <v>2</v>
      </c>
      <c r="B11" s="7">
        <v>54.731999999999999</v>
      </c>
      <c r="C11" s="7">
        <v>52.963999999999999</v>
      </c>
      <c r="D11" s="7">
        <v>53.484999999999999</v>
      </c>
      <c r="E11" s="7">
        <v>52.06</v>
      </c>
      <c r="F11" s="7">
        <v>52.677999999999997</v>
      </c>
      <c r="G11" s="7">
        <v>52.399000000000001</v>
      </c>
      <c r="H11" s="7">
        <v>53.14</v>
      </c>
      <c r="I11" s="7">
        <v>53.503</v>
      </c>
      <c r="J11" s="7">
        <v>53.277999999999999</v>
      </c>
      <c r="K11" s="7">
        <v>52.344999999999999</v>
      </c>
      <c r="L11" s="7">
        <v>52.256</v>
      </c>
      <c r="M11" s="7">
        <v>52.904000000000003</v>
      </c>
      <c r="N11" s="7">
        <v>52.588000000000001</v>
      </c>
      <c r="O11" s="7">
        <v>53.317</v>
      </c>
      <c r="P11" s="7">
        <v>52.633000000000003</v>
      </c>
      <c r="Q11" s="7">
        <v>53.095999999999997</v>
      </c>
      <c r="R11" s="7">
        <v>53.072000000000003</v>
      </c>
      <c r="S11" s="7">
        <v>53.679000000000002</v>
      </c>
      <c r="T11" s="7">
        <v>53.234000000000002</v>
      </c>
      <c r="U11" s="7">
        <v>53.179000000000002</v>
      </c>
      <c r="V11" s="7">
        <v>53.545999999999999</v>
      </c>
      <c r="W11" s="7">
        <v>52.177</v>
      </c>
      <c r="X11" s="7">
        <v>53.234000000000002</v>
      </c>
      <c r="Y11" s="7">
        <v>53.360999999999997</v>
      </c>
      <c r="Z11" s="7">
        <v>53.393000000000001</v>
      </c>
      <c r="AB11" s="7">
        <f t="shared" si="0"/>
        <v>53.05012</v>
      </c>
      <c r="AC11" s="7">
        <f t="shared" si="1"/>
        <v>0.58258871427448689</v>
      </c>
      <c r="AD11" s="7"/>
    </row>
    <row r="12" spans="1:34" ht="17" x14ac:dyDescent="0.25">
      <c r="A12" s="3" t="s">
        <v>44</v>
      </c>
      <c r="B12" s="7">
        <v>0.40400000000000003</v>
      </c>
      <c r="C12" s="7">
        <v>0.42299999999999999</v>
      </c>
      <c r="D12" s="7">
        <v>0.47499999999999998</v>
      </c>
      <c r="E12" s="7">
        <v>0.47899999999999998</v>
      </c>
      <c r="F12" s="7">
        <v>0.45400000000000001</v>
      </c>
      <c r="G12" s="7">
        <v>0.45100000000000001</v>
      </c>
      <c r="H12" s="7">
        <v>0.442</v>
      </c>
      <c r="I12" s="7">
        <v>0.40600000000000003</v>
      </c>
      <c r="J12" s="7">
        <v>0.45100000000000001</v>
      </c>
      <c r="K12" s="7">
        <v>0.40100000000000002</v>
      </c>
      <c r="L12" s="7">
        <v>0.42099999999999999</v>
      </c>
      <c r="M12" s="7">
        <v>0.44500000000000001</v>
      </c>
      <c r="N12" s="7">
        <v>0.46899999999999997</v>
      </c>
      <c r="O12" s="7">
        <v>0.442</v>
      </c>
      <c r="P12" s="7">
        <v>0.45900000000000002</v>
      </c>
      <c r="Q12" s="7">
        <v>0.45700000000000002</v>
      </c>
      <c r="R12" s="7">
        <v>0.35199999999999998</v>
      </c>
      <c r="S12" s="7">
        <v>0.35</v>
      </c>
      <c r="T12" s="7">
        <v>0.33500000000000002</v>
      </c>
      <c r="U12" s="7">
        <v>0.28199999999999997</v>
      </c>
      <c r="V12" s="7">
        <v>0.36799999999999999</v>
      </c>
      <c r="W12" s="7">
        <v>0.41899999999999998</v>
      </c>
      <c r="X12" s="7">
        <v>0.41799999999999998</v>
      </c>
      <c r="Y12" s="7">
        <v>0.40699999999999997</v>
      </c>
      <c r="Z12" s="7">
        <v>0.378</v>
      </c>
      <c r="AB12" s="7">
        <f t="shared" si="0"/>
        <v>0.41552000000000006</v>
      </c>
      <c r="AC12" s="7">
        <f t="shared" si="1"/>
        <v>4.882973820668441E-2</v>
      </c>
      <c r="AD12" s="7"/>
    </row>
    <row r="13" spans="1:34" x14ac:dyDescent="0.2">
      <c r="A13" s="3" t="s">
        <v>3</v>
      </c>
      <c r="B13" s="7">
        <v>0.45100000000000001</v>
      </c>
      <c r="C13" s="7">
        <v>0.90700000000000003</v>
      </c>
      <c r="D13" s="7">
        <v>0.78100000000000003</v>
      </c>
      <c r="E13" s="7">
        <v>0.27500000000000002</v>
      </c>
      <c r="F13" s="7">
        <v>0.42699999999999999</v>
      </c>
      <c r="G13" s="7">
        <v>0.33500000000000002</v>
      </c>
      <c r="H13" s="7">
        <v>0.224</v>
      </c>
      <c r="I13" s="7">
        <v>0.24</v>
      </c>
      <c r="J13" s="7">
        <v>0.55000000000000004</v>
      </c>
      <c r="K13" s="7">
        <v>0.60799999999999998</v>
      </c>
      <c r="L13" s="7">
        <v>0.47399999999999998</v>
      </c>
      <c r="M13" s="7">
        <v>0.40799999999999997</v>
      </c>
      <c r="N13" s="7">
        <v>0.25</v>
      </c>
      <c r="O13" s="7">
        <v>0.47399999999999998</v>
      </c>
      <c r="P13" s="7">
        <v>0.313</v>
      </c>
      <c r="Q13" s="7">
        <v>0.44900000000000001</v>
      </c>
      <c r="R13" s="7">
        <v>0.22800000000000001</v>
      </c>
      <c r="S13" s="7">
        <v>0.63800000000000001</v>
      </c>
      <c r="T13" s="7">
        <v>0.46300000000000002</v>
      </c>
      <c r="U13" s="7">
        <v>0.30399999999999999</v>
      </c>
      <c r="V13" s="7">
        <v>0.29299999999999998</v>
      </c>
      <c r="W13" s="7">
        <v>0.378</v>
      </c>
      <c r="X13" s="7">
        <v>0.318</v>
      </c>
      <c r="Y13" s="7">
        <v>0.35799999999999998</v>
      </c>
      <c r="Z13" s="7">
        <v>0.252</v>
      </c>
      <c r="AB13" s="7">
        <f t="shared" si="0"/>
        <v>0.41592000000000001</v>
      </c>
      <c r="AC13" s="7">
        <f t="shared" si="1"/>
        <v>0.17399926245054437</v>
      </c>
      <c r="AD13" s="7"/>
    </row>
    <row r="14" spans="1:34" x14ac:dyDescent="0.2">
      <c r="A14" s="3" t="s">
        <v>4</v>
      </c>
      <c r="B14" s="7">
        <v>2.9489999999999998</v>
      </c>
      <c r="C14" s="7">
        <v>4.3479999999999999</v>
      </c>
      <c r="D14" s="7">
        <v>4.3920000000000003</v>
      </c>
      <c r="E14" s="7">
        <v>5.5519999999999996</v>
      </c>
      <c r="F14" s="7">
        <v>5.2850000000000001</v>
      </c>
      <c r="G14" s="7">
        <v>5.24</v>
      </c>
      <c r="H14" s="7">
        <v>5.63</v>
      </c>
      <c r="I14" s="7">
        <v>5.5730000000000004</v>
      </c>
      <c r="J14" s="7">
        <v>3.8079999999999998</v>
      </c>
      <c r="K14" s="7">
        <v>4.5880000000000001</v>
      </c>
      <c r="L14" s="7">
        <v>5.3540000000000001</v>
      </c>
      <c r="M14" s="7">
        <v>5.1130000000000004</v>
      </c>
      <c r="N14" s="7">
        <v>6.0380000000000003</v>
      </c>
      <c r="O14" s="7">
        <v>3.7610000000000001</v>
      </c>
      <c r="P14" s="7">
        <v>5.2960000000000003</v>
      </c>
      <c r="Q14" s="7">
        <v>5.51</v>
      </c>
      <c r="R14" s="7">
        <v>5.76</v>
      </c>
      <c r="S14" s="7">
        <v>3.06</v>
      </c>
      <c r="T14" s="7">
        <v>4.1150000000000002</v>
      </c>
      <c r="U14" s="7">
        <v>5.7110000000000003</v>
      </c>
      <c r="V14" s="7">
        <v>5.6449999999999996</v>
      </c>
      <c r="W14" s="7">
        <v>5.2949999999999999</v>
      </c>
      <c r="X14" s="7">
        <v>5.5129999999999999</v>
      </c>
      <c r="Y14" s="7">
        <v>5.5739999999999998</v>
      </c>
      <c r="Z14" s="7">
        <v>5.6210000000000004</v>
      </c>
      <c r="AB14" s="7">
        <f t="shared" si="0"/>
        <v>4.9892400000000006</v>
      </c>
      <c r="AC14" s="7">
        <f t="shared" si="1"/>
        <v>0.86524294661480272</v>
      </c>
      <c r="AD14" s="7"/>
    </row>
    <row r="15" spans="1:34" x14ac:dyDescent="0.2">
      <c r="A15" s="3" t="s">
        <v>124</v>
      </c>
      <c r="B15" s="7">
        <v>1.0413638066691646E-2</v>
      </c>
      <c r="C15" s="7">
        <v>1.4819408017984266E-2</v>
      </c>
      <c r="D15" s="7">
        <v>1.8824653428250283E-2</v>
      </c>
      <c r="E15" s="7">
        <v>0.14418883476957664</v>
      </c>
      <c r="F15" s="7">
        <v>0.15540352191832149</v>
      </c>
      <c r="G15" s="7">
        <v>0.11615211689771451</v>
      </c>
      <c r="H15" s="7">
        <v>3.1641438741101542E-2</v>
      </c>
      <c r="I15" s="7">
        <v>1.7222555264143874E-2</v>
      </c>
      <c r="J15" s="7">
        <v>3.604720869239416E-2</v>
      </c>
      <c r="K15" s="7">
        <v>2.0426751592356691E-2</v>
      </c>
      <c r="L15" s="7">
        <v>0.10173323342075685</v>
      </c>
      <c r="M15" s="7">
        <v>7.8903334582240553E-2</v>
      </c>
      <c r="N15" s="7">
        <v>5.5272386661671051E-2</v>
      </c>
      <c r="O15" s="7">
        <v>7.7701760959160746E-2</v>
      </c>
      <c r="P15" s="7">
        <v>7.9704383664293763E-2</v>
      </c>
      <c r="Q15" s="7">
        <v>5.4070813038591244E-2</v>
      </c>
      <c r="R15" s="7">
        <v>4.8863994005245416E-2</v>
      </c>
      <c r="S15" s="7">
        <v>4.0052454102660184E-3</v>
      </c>
      <c r="T15" s="7">
        <v>5.8476582989883855E-2</v>
      </c>
      <c r="U15" s="7">
        <v>2.8437242412888725E-2</v>
      </c>
      <c r="V15" s="7">
        <v>8.8115399025852394E-3</v>
      </c>
      <c r="W15" s="7">
        <v>0.13417572124391161</v>
      </c>
      <c r="X15" s="7">
        <v>3.1240914200074941E-2</v>
      </c>
      <c r="Y15" s="7">
        <v>2.3630947920569505E-2</v>
      </c>
      <c r="Z15" s="7">
        <v>2.20288497564631E-2</v>
      </c>
      <c r="AB15" s="7">
        <f t="shared" si="0"/>
        <v>5.4887883102285498E-2</v>
      </c>
      <c r="AC15" s="7">
        <f t="shared" si="1"/>
        <v>4.4948431278003943E-2</v>
      </c>
      <c r="AD15" s="7"/>
    </row>
    <row r="16" spans="1:34" x14ac:dyDescent="0.2">
      <c r="A16" s="14" t="s">
        <v>125</v>
      </c>
      <c r="B16" s="7">
        <f>B13*0.5*16/19+B14*0.5*16/35.45+B15*16/32.07</f>
        <v>0.86059089603849237</v>
      </c>
      <c r="C16" s="7">
        <f t="shared" ref="C16:Z16" si="2">C13*0.5*16/19+C14*0.5*16/35.45+C15*16/32.07</f>
        <v>1.3705012435253439</v>
      </c>
      <c r="D16" s="7">
        <f t="shared" si="2"/>
        <v>1.329376341614531</v>
      </c>
      <c r="E16" s="7">
        <f t="shared" si="2"/>
        <v>1.4406461338385921</v>
      </c>
      <c r="F16" s="7">
        <f t="shared" si="2"/>
        <v>1.4499873594199464</v>
      </c>
      <c r="G16" s="7">
        <f t="shared" si="2"/>
        <v>1.3815125042256422</v>
      </c>
      <c r="H16" s="7">
        <f t="shared" si="2"/>
        <v>1.3806238383371343</v>
      </c>
      <c r="I16" s="7">
        <f t="shared" si="2"/>
        <v>1.3673037873465645</v>
      </c>
      <c r="J16" s="7">
        <f t="shared" si="2"/>
        <v>1.1089144100092732</v>
      </c>
      <c r="K16" s="7">
        <f t="shared" si="2"/>
        <v>1.3015648486699667</v>
      </c>
      <c r="L16" s="7">
        <f t="shared" si="2"/>
        <v>1.4585714896837401</v>
      </c>
      <c r="M16" s="7">
        <f t="shared" si="2"/>
        <v>1.3650055224764961</v>
      </c>
      <c r="N16" s="7">
        <f t="shared" si="2"/>
        <v>1.4954342335209123</v>
      </c>
      <c r="O16" s="7">
        <f t="shared" si="2"/>
        <v>1.0870897379090674</v>
      </c>
      <c r="P16" s="7">
        <f t="shared" si="2"/>
        <v>1.3667027750391778</v>
      </c>
      <c r="Q16" s="7">
        <f t="shared" si="2"/>
        <v>1.4594704940874752</v>
      </c>
      <c r="R16" s="7">
        <f t="shared" si="2"/>
        <v>1.4202376249413637</v>
      </c>
      <c r="S16" s="7">
        <f t="shared" si="2"/>
        <v>0.96117990099914141</v>
      </c>
      <c r="T16" s="7">
        <f t="shared" si="2"/>
        <v>1.1527537166392812</v>
      </c>
      <c r="U16" s="7">
        <f t="shared" si="2"/>
        <v>1.4309887142121589</v>
      </c>
      <c r="V16" s="7">
        <f t="shared" si="2"/>
        <v>1.4016714855608905</v>
      </c>
      <c r="W16" s="7">
        <f t="shared" si="2"/>
        <v>1.4210217469409168</v>
      </c>
      <c r="X16" s="7">
        <f t="shared" si="2"/>
        <v>1.3935995755031991</v>
      </c>
      <c r="Y16" s="7">
        <f t="shared" si="2"/>
        <v>1.4204108702784253</v>
      </c>
      <c r="Z16" s="7">
        <f t="shared" si="2"/>
        <v>1.3855864787303758</v>
      </c>
      <c r="AB16" s="7">
        <f>AB13*0.5*16/19+AB14*0.5*16/35.45+AB15*16/32.07</f>
        <v>1.3284298291819243</v>
      </c>
      <c r="AC16" s="7"/>
      <c r="AD16" s="7"/>
      <c r="AH16" s="7"/>
    </row>
    <row r="17" spans="1:34" x14ac:dyDescent="0.2">
      <c r="A17" s="3" t="s">
        <v>5</v>
      </c>
      <c r="B17" s="7">
        <f>SUM(B6:B15)-B16</f>
        <v>101.33882274202819</v>
      </c>
      <c r="C17" s="7">
        <f t="shared" ref="C17:Z17" si="3">SUM(C6:C15)-C16</f>
        <v>100.63631816449264</v>
      </c>
      <c r="D17" s="7">
        <f t="shared" si="3"/>
        <v>99.954448311813707</v>
      </c>
      <c r="E17" s="7">
        <f t="shared" si="3"/>
        <v>98.962542700930996</v>
      </c>
      <c r="F17" s="7">
        <f t="shared" si="3"/>
        <v>100.53541616249836</v>
      </c>
      <c r="G17" s="7">
        <f t="shared" si="3"/>
        <v>99.524639612672047</v>
      </c>
      <c r="H17" s="7">
        <f t="shared" si="3"/>
        <v>101.09601760040397</v>
      </c>
      <c r="I17" s="7">
        <f t="shared" si="3"/>
        <v>101.13691876791756</v>
      </c>
      <c r="J17" s="7">
        <f t="shared" si="3"/>
        <v>99.8281327986831</v>
      </c>
      <c r="K17" s="7">
        <f t="shared" si="3"/>
        <v>98.444861902922369</v>
      </c>
      <c r="L17" s="7">
        <f t="shared" si="3"/>
        <v>99.703161743737027</v>
      </c>
      <c r="M17" s="7">
        <f t="shared" si="3"/>
        <v>100.13589781210575</v>
      </c>
      <c r="N17" s="7">
        <f t="shared" si="3"/>
        <v>100.50483815314075</v>
      </c>
      <c r="O17" s="7">
        <f t="shared" si="3"/>
        <v>99.954612023050089</v>
      </c>
      <c r="P17" s="7">
        <f t="shared" si="3"/>
        <v>100.78300160862514</v>
      </c>
      <c r="Q17" s="7">
        <f t="shared" si="3"/>
        <v>100.69460031895112</v>
      </c>
      <c r="R17" s="7">
        <f t="shared" si="3"/>
        <v>100.02762636906388</v>
      </c>
      <c r="S17" s="7">
        <f t="shared" si="3"/>
        <v>99.23582534441114</v>
      </c>
      <c r="T17" s="7">
        <f t="shared" si="3"/>
        <v>99.368722866350595</v>
      </c>
      <c r="U17" s="7">
        <f t="shared" si="3"/>
        <v>100.82944852820073</v>
      </c>
      <c r="V17" s="7">
        <f t="shared" si="3"/>
        <v>100.46614005434168</v>
      </c>
      <c r="W17" s="7">
        <f t="shared" si="3"/>
        <v>98.627153974302985</v>
      </c>
      <c r="X17" s="7">
        <f t="shared" si="3"/>
        <v>100.79464133869688</v>
      </c>
      <c r="Y17" s="7">
        <f t="shared" si="3"/>
        <v>100.24122007764214</v>
      </c>
      <c r="Z17" s="7">
        <f t="shared" si="3"/>
        <v>100.74644237102609</v>
      </c>
      <c r="AB17" s="7">
        <f>SUM(AB6:AB15)-AB16</f>
        <v>100.14285805392035</v>
      </c>
      <c r="AC17" s="7"/>
      <c r="AD17" s="7"/>
      <c r="AH17" s="7"/>
    </row>
    <row r="18" spans="1:34" x14ac:dyDescent="0.2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B18" s="6"/>
      <c r="AC18" s="6"/>
      <c r="AD18" s="6"/>
    </row>
    <row r="19" spans="1:34" x14ac:dyDescent="0.2">
      <c r="A19" s="3" t="s">
        <v>18</v>
      </c>
      <c r="B19" s="24" t="s">
        <v>28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B19" s="6"/>
      <c r="AC19" s="6"/>
      <c r="AD19" s="6"/>
    </row>
    <row r="20" spans="1:34" x14ac:dyDescent="0.2">
      <c r="A20" s="3" t="s">
        <v>7</v>
      </c>
      <c r="B20" s="7">
        <v>3.011778748733656</v>
      </c>
      <c r="C20" s="7">
        <v>3.0164611673398851</v>
      </c>
      <c r="D20" s="7">
        <v>2.9900540404904805</v>
      </c>
      <c r="E20" s="7">
        <v>3.0089603998489856</v>
      </c>
      <c r="F20" s="7">
        <v>3.013993524811228</v>
      </c>
      <c r="G20" s="7">
        <v>2.9999821684103329</v>
      </c>
      <c r="H20" s="7">
        <v>3.0215420206115766</v>
      </c>
      <c r="I20" s="7">
        <v>3.0119396222371968</v>
      </c>
      <c r="J20" s="7">
        <v>3.0098663004423418</v>
      </c>
      <c r="K20" s="7">
        <v>2.9931077869995604</v>
      </c>
      <c r="L20" s="7">
        <v>2.985710492990675</v>
      </c>
      <c r="M20" s="7">
        <v>3.0016916239450842</v>
      </c>
      <c r="N20" s="7">
        <v>3.0087099754849032</v>
      </c>
      <c r="O20" s="7">
        <v>2.9896795041904038</v>
      </c>
      <c r="P20" s="7">
        <v>3.0090579886178084</v>
      </c>
      <c r="Q20" s="7">
        <v>2.9902482197037306</v>
      </c>
      <c r="R20" s="7">
        <v>3.0123149123400244</v>
      </c>
      <c r="S20" s="7">
        <v>3.0265501568859152</v>
      </c>
      <c r="T20" s="7">
        <v>3.0250255219851128</v>
      </c>
      <c r="U20" s="7">
        <v>3.0198408322029007</v>
      </c>
      <c r="V20" s="7">
        <v>3.0204143426224856</v>
      </c>
      <c r="W20" s="7">
        <v>3.0194165779403672</v>
      </c>
      <c r="X20" s="7">
        <v>3.0441523580522776</v>
      </c>
      <c r="Y20" s="7">
        <v>3.0226839886823185</v>
      </c>
      <c r="Z20" s="7">
        <v>3.0199473794671561</v>
      </c>
      <c r="AB20" s="7">
        <f t="shared" ref="AB20:AB26" si="4">AVERAGE(B20:Z20)</f>
        <v>3.0109251862014563</v>
      </c>
      <c r="AC20" s="7">
        <f t="shared" ref="AC20:AC26" si="5">STDEV(B20:Z20)</f>
        <v>1.3920791869347528E-2</v>
      </c>
      <c r="AD20" s="6"/>
    </row>
    <row r="21" spans="1:34" x14ac:dyDescent="0.2">
      <c r="A21" s="3" t="s">
        <v>8</v>
      </c>
      <c r="B21" s="7">
        <v>5.7308225685025211E-3</v>
      </c>
      <c r="C21" s="7">
        <v>2.1242382795443705E-2</v>
      </c>
      <c r="D21" s="7">
        <v>1.4707201209332414E-2</v>
      </c>
      <c r="E21" s="7">
        <v>9.8115220225249936E-3</v>
      </c>
      <c r="F21" s="7">
        <v>1.1423543127163628E-2</v>
      </c>
      <c r="G21" s="7">
        <v>2.6165328310629132E-2</v>
      </c>
      <c r="H21" s="7">
        <v>8.568642913926925E-3</v>
      </c>
      <c r="I21" s="7">
        <v>3.9904642870762239E-3</v>
      </c>
      <c r="J21" s="7">
        <v>7.4822583182680051E-3</v>
      </c>
      <c r="K21" s="7">
        <v>2.3630096712260247E-2</v>
      </c>
      <c r="L21" s="7">
        <v>3.5261360049557468E-2</v>
      </c>
      <c r="M21" s="7">
        <v>8.3954267979562108E-3</v>
      </c>
      <c r="N21" s="7">
        <v>1.312605632228666E-2</v>
      </c>
      <c r="O21" s="7">
        <v>1.7263365625163472E-2</v>
      </c>
      <c r="P21" s="7">
        <v>2.0656181439700227E-2</v>
      </c>
      <c r="Q21" s="7">
        <v>1.266904597033533E-2</v>
      </c>
      <c r="R21" s="7">
        <v>2.6650950079290751E-3</v>
      </c>
      <c r="S21" s="7">
        <v>0</v>
      </c>
      <c r="T21" s="7">
        <v>1.7932879220618665E-3</v>
      </c>
      <c r="U21" s="7">
        <v>8.3475499154231272E-3</v>
      </c>
      <c r="V21" s="7">
        <v>3.5854793234835441E-3</v>
      </c>
      <c r="W21" s="7">
        <v>4.9475159248374961E-3</v>
      </c>
      <c r="X21" s="7">
        <v>1.6947521190812721E-3</v>
      </c>
      <c r="Y21" s="7">
        <v>2.2238047568577763E-3</v>
      </c>
      <c r="Z21" s="7">
        <v>7.6585229106400296E-3</v>
      </c>
      <c r="AB21" s="7">
        <f t="shared" si="4"/>
        <v>1.0921588254017654E-2</v>
      </c>
      <c r="AC21" s="7">
        <f t="shared" si="5"/>
        <v>8.8708444225514948E-3</v>
      </c>
      <c r="AD21" s="6"/>
    </row>
    <row r="22" spans="1:34" x14ac:dyDescent="0.2">
      <c r="A22" s="3" t="s">
        <v>11</v>
      </c>
      <c r="B22" s="7">
        <v>4.7928340729480372E-2</v>
      </c>
      <c r="C22" s="7">
        <v>6.108234990558558E-2</v>
      </c>
      <c r="D22" s="7">
        <v>3.5326772993670576E-2</v>
      </c>
      <c r="E22" s="7">
        <v>4.1245987588873483E-2</v>
      </c>
      <c r="F22" s="7">
        <v>5.8606161338636435E-2</v>
      </c>
      <c r="G22" s="7">
        <v>4.3333575800635196E-2</v>
      </c>
      <c r="H22" s="7">
        <v>5.7187504313094863E-2</v>
      </c>
      <c r="I22" s="7">
        <v>5.3965299826148408E-2</v>
      </c>
      <c r="J22" s="7">
        <v>5.930502697467898E-2</v>
      </c>
      <c r="K22" s="7">
        <v>5.311160228941187E-2</v>
      </c>
      <c r="L22" s="7">
        <v>7.1525821567782824E-2</v>
      </c>
      <c r="M22" s="7">
        <v>6.2833568963915537E-2</v>
      </c>
      <c r="N22" s="7">
        <v>6.4502709188185153E-2</v>
      </c>
      <c r="O22" s="7">
        <v>7.7665385215802754E-2</v>
      </c>
      <c r="P22" s="7">
        <v>7.8343107174478649E-2</v>
      </c>
      <c r="Q22" s="7">
        <v>7.3165867117052613E-2</v>
      </c>
      <c r="R22" s="7">
        <v>3.5015101912984091E-2</v>
      </c>
      <c r="S22" s="7">
        <v>2.0503600858075843E-2</v>
      </c>
      <c r="T22" s="7">
        <v>2.8781353022758471E-2</v>
      </c>
      <c r="U22" s="7">
        <v>5.4639126081609077E-2</v>
      </c>
      <c r="V22" s="7">
        <v>1.1280554562283837E-2</v>
      </c>
      <c r="W22" s="7">
        <v>1.2703571179384416E-2</v>
      </c>
      <c r="X22" s="7">
        <v>1.0559367133266148E-2</v>
      </c>
      <c r="Y22" s="7">
        <v>9.3706568422383587E-3</v>
      </c>
      <c r="Z22" s="7">
        <v>2.7328082643305964E-2</v>
      </c>
      <c r="AB22" s="7">
        <f t="shared" si="4"/>
        <v>4.5972419808933587E-2</v>
      </c>
      <c r="AC22" s="7">
        <f t="shared" si="5"/>
        <v>2.1810070332000338E-2</v>
      </c>
      <c r="AD22" s="6"/>
    </row>
    <row r="23" spans="1:34" x14ac:dyDescent="0.2">
      <c r="A23" s="3" t="s">
        <v>12</v>
      </c>
      <c r="B23" s="7">
        <v>4.9246677065109426E-4</v>
      </c>
      <c r="C23" s="7">
        <v>0</v>
      </c>
      <c r="D23" s="7">
        <v>1.0140062753131527E-3</v>
      </c>
      <c r="E23" s="7">
        <v>4.8541466738703251E-3</v>
      </c>
      <c r="F23" s="7">
        <v>9.3875097145858092E-4</v>
      </c>
      <c r="G23" s="7">
        <v>4.3743635601593582E-3</v>
      </c>
      <c r="H23" s="7">
        <v>0</v>
      </c>
      <c r="I23" s="7">
        <v>2.8767133029459758E-4</v>
      </c>
      <c r="J23" s="7">
        <v>7.2021314802638036E-4</v>
      </c>
      <c r="K23" s="7">
        <v>1.618938293528593E-3</v>
      </c>
      <c r="L23" s="7">
        <v>1.6066062493775169E-3</v>
      </c>
      <c r="M23" s="7">
        <v>2.3946478883481912E-3</v>
      </c>
      <c r="N23" s="7">
        <v>2.7614516849768845E-3</v>
      </c>
      <c r="O23" s="7">
        <v>9.364482942921964E-4</v>
      </c>
      <c r="P23" s="7">
        <v>1.9440997755718239E-3</v>
      </c>
      <c r="Q23" s="7">
        <v>3.552951642186684E-3</v>
      </c>
      <c r="R23" s="7">
        <v>5.0975331865420442E-4</v>
      </c>
      <c r="S23" s="7">
        <v>0</v>
      </c>
      <c r="T23" s="7">
        <v>6.5100490094263284E-4</v>
      </c>
      <c r="U23" s="7">
        <v>3.6075634081242532E-4</v>
      </c>
      <c r="V23" s="7">
        <v>6.5080586979376779E-4</v>
      </c>
      <c r="W23" s="7">
        <v>2.0586446895715146E-3</v>
      </c>
      <c r="X23" s="7">
        <v>2.2968740870728762E-3</v>
      </c>
      <c r="Y23" s="7">
        <v>0</v>
      </c>
      <c r="Z23" s="7">
        <v>2.378633144772086E-3</v>
      </c>
      <c r="AB23" s="7">
        <f t="shared" si="4"/>
        <v>1.4561293963869953E-3</v>
      </c>
      <c r="AC23" s="7">
        <f t="shared" si="5"/>
        <v>1.3646480056423722E-3</v>
      </c>
      <c r="AD23" s="6"/>
    </row>
    <row r="24" spans="1:34" x14ac:dyDescent="0.2">
      <c r="A24" s="3" t="s">
        <v>13</v>
      </c>
      <c r="B24" s="7">
        <v>7.304816138814646E-3</v>
      </c>
      <c r="C24" s="7">
        <v>1.766228754097475E-2</v>
      </c>
      <c r="D24" s="7">
        <v>1.9374681904434712E-2</v>
      </c>
      <c r="E24" s="7">
        <v>2.8087111557635255E-2</v>
      </c>
      <c r="F24" s="7">
        <v>3.316850831419179E-2</v>
      </c>
      <c r="G24" s="7">
        <v>2.9894956906121404E-2</v>
      </c>
      <c r="H24" s="7">
        <v>4.8057776495818343E-3</v>
      </c>
      <c r="I24" s="7">
        <v>7.0876620787740634E-3</v>
      </c>
      <c r="J24" s="7">
        <v>9.2525681285844045E-3</v>
      </c>
      <c r="K24" s="7">
        <v>8.8063291456196881E-3</v>
      </c>
      <c r="L24" s="7">
        <v>2.9559221585094424E-2</v>
      </c>
      <c r="M24" s="7">
        <v>2.0560420162758865E-2</v>
      </c>
      <c r="N24" s="7">
        <v>1.1509984741871166E-2</v>
      </c>
      <c r="O24" s="7">
        <v>1.7874666567924479E-2</v>
      </c>
      <c r="P24" s="7">
        <v>2.3949418669150492E-2</v>
      </c>
      <c r="Q24" s="7">
        <v>1.4291888691028718E-2</v>
      </c>
      <c r="R24" s="7">
        <v>1.0124358130208778E-2</v>
      </c>
      <c r="S24" s="7">
        <v>5.0583195516846488E-3</v>
      </c>
      <c r="T24" s="7">
        <v>5.7283909294059002E-3</v>
      </c>
      <c r="U24" s="7">
        <v>1.77766691858729E-3</v>
      </c>
      <c r="V24" s="7">
        <v>1.3998452339779727E-3</v>
      </c>
      <c r="W24" s="7">
        <v>3.8817092784014046E-2</v>
      </c>
      <c r="X24" s="7">
        <v>5.5579965427513265E-3</v>
      </c>
      <c r="Y24" s="7">
        <v>5.3550311711758093E-3</v>
      </c>
      <c r="Z24" s="7">
        <v>5.5814185161707358E-3</v>
      </c>
      <c r="AB24" s="7">
        <f t="shared" si="4"/>
        <v>1.4503616782421487E-2</v>
      </c>
      <c r="AC24" s="7">
        <f t="shared" si="5"/>
        <v>1.0783597278067266E-2</v>
      </c>
      <c r="AD24" s="6"/>
    </row>
    <row r="25" spans="1:34" x14ac:dyDescent="0.2">
      <c r="A25" s="3" t="s">
        <v>14</v>
      </c>
      <c r="B25" s="7">
        <v>4.8708346754715137</v>
      </c>
      <c r="C25" s="7">
        <v>4.8029104042664459</v>
      </c>
      <c r="D25" s="7">
        <v>4.9003577447469109</v>
      </c>
      <c r="E25" s="7">
        <v>4.8434665229891891</v>
      </c>
      <c r="F25" s="7">
        <v>4.8119322526455122</v>
      </c>
      <c r="G25" s="7">
        <v>4.8324770782313298</v>
      </c>
      <c r="H25" s="7">
        <v>4.8306594289566451</v>
      </c>
      <c r="I25" s="7">
        <v>4.8674097065187967</v>
      </c>
      <c r="J25" s="7">
        <v>4.8539146793384109</v>
      </c>
      <c r="K25" s="7">
        <v>4.8726587615979309</v>
      </c>
      <c r="L25" s="7">
        <v>4.827320272111618</v>
      </c>
      <c r="M25" s="7">
        <v>4.8562318423540782</v>
      </c>
      <c r="N25" s="7">
        <v>4.834189669178663</v>
      </c>
      <c r="O25" s="7">
        <v>4.8583559974195696</v>
      </c>
      <c r="P25" s="7">
        <v>4.7939785884024397</v>
      </c>
      <c r="Q25" s="7">
        <v>4.8701036044419128</v>
      </c>
      <c r="R25" s="7">
        <v>4.8888943839746135</v>
      </c>
      <c r="S25" s="7">
        <v>4.8792770704849424</v>
      </c>
      <c r="T25" s="7">
        <v>4.870953998212042</v>
      </c>
      <c r="U25" s="7">
        <v>4.8536372436721038</v>
      </c>
      <c r="V25" s="7">
        <v>4.8980043297593419</v>
      </c>
      <c r="W25" s="7">
        <v>4.852724645578899</v>
      </c>
      <c r="X25" s="7">
        <v>4.8334751404404352</v>
      </c>
      <c r="Y25" s="7">
        <v>4.8903671526583112</v>
      </c>
      <c r="Z25" s="7">
        <v>4.8683414293682219</v>
      </c>
      <c r="AB25" s="7">
        <f t="shared" si="4"/>
        <v>4.8544990649127957</v>
      </c>
      <c r="AC25" s="7">
        <f t="shared" si="5"/>
        <v>2.8485933952603019E-2</v>
      </c>
      <c r="AD25" s="6"/>
    </row>
    <row r="26" spans="1:34" x14ac:dyDescent="0.2">
      <c r="A26" s="3" t="s">
        <v>15</v>
      </c>
      <c r="B26" s="7">
        <v>6.5062367836792548E-2</v>
      </c>
      <c r="C26" s="7">
        <v>6.9414548692790484E-2</v>
      </c>
      <c r="D26" s="7">
        <v>7.8754580869611499E-2</v>
      </c>
      <c r="E26" s="7">
        <v>8.0644375045835326E-2</v>
      </c>
      <c r="F26" s="7">
        <v>7.5046856895607444E-2</v>
      </c>
      <c r="G26" s="7">
        <v>7.5267895709328222E-2</v>
      </c>
      <c r="H26" s="7">
        <v>7.2709903447761209E-2</v>
      </c>
      <c r="I26" s="7">
        <v>6.6839352157680651E-2</v>
      </c>
      <c r="J26" s="7">
        <v>7.4354489335808752E-2</v>
      </c>
      <c r="K26" s="7">
        <v>6.7549415500176416E-2</v>
      </c>
      <c r="L26" s="7">
        <v>7.0378251820651938E-2</v>
      </c>
      <c r="M26" s="7">
        <v>7.3919214344551232E-2</v>
      </c>
      <c r="N26" s="7">
        <v>7.8018267698943655E-2</v>
      </c>
      <c r="O26" s="7">
        <v>7.2884021552146058E-2</v>
      </c>
      <c r="P26" s="7">
        <v>7.5654903108877333E-2</v>
      </c>
      <c r="Q26" s="7">
        <v>7.5854093815649934E-2</v>
      </c>
      <c r="R26" s="7">
        <v>5.8677863595242234E-2</v>
      </c>
      <c r="S26" s="7">
        <v>5.7571233781012317E-2</v>
      </c>
      <c r="T26" s="7">
        <v>5.5469744255894654E-2</v>
      </c>
      <c r="U26" s="7">
        <v>4.6576053297578787E-2</v>
      </c>
      <c r="V26" s="7">
        <v>6.091529874284364E-2</v>
      </c>
      <c r="W26" s="7">
        <v>7.0519138135074863E-2</v>
      </c>
      <c r="X26" s="7">
        <v>6.8680444855240622E-2</v>
      </c>
      <c r="Y26" s="7">
        <v>6.7499156217527501E-2</v>
      </c>
      <c r="Z26" s="7">
        <v>6.2369883676718606E-2</v>
      </c>
      <c r="AB26" s="7">
        <f t="shared" si="4"/>
        <v>6.882525417557385E-2</v>
      </c>
      <c r="AC26" s="7">
        <f t="shared" si="5"/>
        <v>8.2197457175038017E-3</v>
      </c>
      <c r="AD26" s="6"/>
    </row>
    <row r="27" spans="1:34" x14ac:dyDescent="0.2">
      <c r="A27" s="8" t="s">
        <v>20</v>
      </c>
      <c r="B27" s="9">
        <f t="shared" ref="B27:Z27" si="6">SUM(B20:B26)</f>
        <v>8.0091322382494106</v>
      </c>
      <c r="C27" s="9">
        <f t="shared" si="6"/>
        <v>7.9887731405411255</v>
      </c>
      <c r="D27" s="9">
        <f t="shared" si="6"/>
        <v>8.039589028489754</v>
      </c>
      <c r="E27" s="9">
        <f t="shared" si="6"/>
        <v>8.0170700657269141</v>
      </c>
      <c r="F27" s="9">
        <f t="shared" si="6"/>
        <v>8.0051095981037985</v>
      </c>
      <c r="G27" s="9">
        <f t="shared" si="6"/>
        <v>8.0114953669285356</v>
      </c>
      <c r="H27" s="9">
        <f t="shared" si="6"/>
        <v>7.9954732778925868</v>
      </c>
      <c r="I27" s="9">
        <f t="shared" si="6"/>
        <v>8.011519778435968</v>
      </c>
      <c r="J27" s="9">
        <f t="shared" si="6"/>
        <v>8.0148955356861187</v>
      </c>
      <c r="K27" s="9">
        <f t="shared" si="6"/>
        <v>8.0204829305384884</v>
      </c>
      <c r="L27" s="9">
        <f t="shared" si="6"/>
        <v>8.0213620263747565</v>
      </c>
      <c r="M27" s="9">
        <f t="shared" si="6"/>
        <v>8.0260267444566917</v>
      </c>
      <c r="N27" s="9">
        <f t="shared" si="6"/>
        <v>8.0128181142998294</v>
      </c>
      <c r="O27" s="9">
        <f t="shared" si="6"/>
        <v>8.0346593888653022</v>
      </c>
      <c r="P27" s="9">
        <f t="shared" si="6"/>
        <v>8.0035842871880263</v>
      </c>
      <c r="Q27" s="9">
        <f t="shared" si="6"/>
        <v>8.0398856713818976</v>
      </c>
      <c r="R27" s="9">
        <f t="shared" si="6"/>
        <v>8.0082014682796565</v>
      </c>
      <c r="S27" s="9">
        <f t="shared" si="6"/>
        <v>7.9889603815616308</v>
      </c>
      <c r="T27" s="9">
        <f t="shared" si="6"/>
        <v>7.9884033012282183</v>
      </c>
      <c r="U27" s="9">
        <f t="shared" si="6"/>
        <v>7.9851792284290148</v>
      </c>
      <c r="V27" s="9">
        <f t="shared" si="6"/>
        <v>7.9962506561142099</v>
      </c>
      <c r="W27" s="9">
        <f t="shared" si="6"/>
        <v>8.0011871862321478</v>
      </c>
      <c r="X27" s="9">
        <f t="shared" si="6"/>
        <v>7.9664169332301249</v>
      </c>
      <c r="Y27" s="9">
        <f t="shared" si="6"/>
        <v>7.9974997903284297</v>
      </c>
      <c r="Z27" s="9">
        <f t="shared" si="6"/>
        <v>7.9936053497269848</v>
      </c>
      <c r="AB27" s="9">
        <f>SUM(AB20:AB26)</f>
        <v>8.0071032595315863</v>
      </c>
      <c r="AC27" s="6"/>
      <c r="AD27" s="6"/>
    </row>
    <row r="28" spans="1:34" x14ac:dyDescent="0.2">
      <c r="A28" s="3" t="s">
        <v>16</v>
      </c>
      <c r="B28" s="7">
        <v>0.11846580685868323</v>
      </c>
      <c r="C28" s="7">
        <v>0.24276462307310517</v>
      </c>
      <c r="D28" s="7">
        <v>0.21120355503130994</v>
      </c>
      <c r="E28" s="7">
        <v>7.5516044965868612E-2</v>
      </c>
      <c r="F28" s="7">
        <v>0.11512575871182604</v>
      </c>
      <c r="G28" s="7">
        <v>9.1189747869150115E-2</v>
      </c>
      <c r="H28" s="7">
        <v>6.0101774155457345E-2</v>
      </c>
      <c r="I28" s="7">
        <v>6.4444434224522368E-2</v>
      </c>
      <c r="J28" s="7">
        <v>0.14789766524497519</v>
      </c>
      <c r="K28" s="7">
        <v>0.1670508836987904</v>
      </c>
      <c r="L28" s="7">
        <v>0.1292417101311451</v>
      </c>
      <c r="M28" s="7">
        <v>0.11054152958431201</v>
      </c>
      <c r="N28" s="7">
        <v>6.783150364690449E-2</v>
      </c>
      <c r="O28" s="7">
        <v>0.12748420367052596</v>
      </c>
      <c r="P28" s="7">
        <v>8.4146625962470578E-2</v>
      </c>
      <c r="Q28" s="7">
        <v>0.12155620717940793</v>
      </c>
      <c r="R28" s="7">
        <v>6.199182930056444E-2</v>
      </c>
      <c r="S28" s="7">
        <v>0.17116940710516373</v>
      </c>
      <c r="T28" s="7">
        <v>0.12504327013180694</v>
      </c>
      <c r="U28" s="7">
        <v>8.1894575415147053E-2</v>
      </c>
      <c r="V28" s="7">
        <v>7.910686164987589E-2</v>
      </c>
      <c r="W28" s="7">
        <v>0.10376544382924967</v>
      </c>
      <c r="X28" s="7">
        <v>8.5222037467680992E-2</v>
      </c>
      <c r="Y28" s="7">
        <v>9.6840034750143703E-2</v>
      </c>
      <c r="Z28" s="7">
        <v>6.7819041934789812E-2</v>
      </c>
      <c r="AB28" s="7">
        <f>AVERAGE(B28:Z28)</f>
        <v>0.11229658302371508</v>
      </c>
      <c r="AC28" s="7">
        <f>STDEV(B28:Z28)</f>
        <v>4.6776291166232775E-2</v>
      </c>
      <c r="AD28" s="6"/>
    </row>
    <row r="29" spans="1:34" x14ac:dyDescent="0.2">
      <c r="A29" s="3" t="s">
        <v>17</v>
      </c>
      <c r="B29" s="7">
        <v>0.41517252831656842</v>
      </c>
      <c r="C29" s="7">
        <v>0.62374202967097658</v>
      </c>
      <c r="D29" s="7">
        <v>0.63657544612085526</v>
      </c>
      <c r="E29" s="7">
        <v>0.81713415067157802</v>
      </c>
      <c r="F29" s="7">
        <v>0.76370737298950009</v>
      </c>
      <c r="G29" s="7">
        <v>0.76448656277309512</v>
      </c>
      <c r="H29" s="7">
        <v>0.80962708812830841</v>
      </c>
      <c r="I29" s="7">
        <v>0.80204840229572172</v>
      </c>
      <c r="J29" s="7">
        <v>0.54882379155299099</v>
      </c>
      <c r="K29" s="7">
        <v>0.67562540057303444</v>
      </c>
      <c r="L29" s="7">
        <v>0.78242025106978197</v>
      </c>
      <c r="M29" s="7">
        <v>0.74246923134815401</v>
      </c>
      <c r="N29" s="7">
        <v>0.87805537504994946</v>
      </c>
      <c r="O29" s="7">
        <v>0.5421490844115211</v>
      </c>
      <c r="P29" s="7">
        <v>0.76309341698451583</v>
      </c>
      <c r="Q29" s="7">
        <v>0.79950237824296688</v>
      </c>
      <c r="R29" s="7">
        <v>0.8393816097114507</v>
      </c>
      <c r="S29" s="7">
        <v>0.44001173134903315</v>
      </c>
      <c r="T29" s="7">
        <v>0.59564367269663565</v>
      </c>
      <c r="U29" s="7">
        <v>0.8245767281310028</v>
      </c>
      <c r="V29" s="7">
        <v>0.81686040004981664</v>
      </c>
      <c r="W29" s="7">
        <v>0.77904810236055422</v>
      </c>
      <c r="X29" s="7">
        <v>0.79186317504742976</v>
      </c>
      <c r="Y29" s="7">
        <v>0.80812070823244009</v>
      </c>
      <c r="Z29" s="7">
        <v>0.8107781874307225</v>
      </c>
      <c r="AB29" s="7">
        <f>AVERAGE(B29:Z29)</f>
        <v>0.7228366730083442</v>
      </c>
      <c r="AC29" s="7">
        <f>STDEV(B29:Z29)</f>
        <v>0.12757024067913353</v>
      </c>
      <c r="AD29" s="6"/>
    </row>
    <row r="30" spans="1:34" x14ac:dyDescent="0.2">
      <c r="A30" s="3" t="s">
        <v>47</v>
      </c>
      <c r="B30" s="7">
        <v>1.6205916438468205E-3</v>
      </c>
      <c r="C30" s="7">
        <v>2.3499769843117282E-3</v>
      </c>
      <c r="D30" s="7">
        <v>3.0160033569052143E-3</v>
      </c>
      <c r="E30" s="7">
        <v>2.3458099052717112E-2</v>
      </c>
      <c r="F30" s="7">
        <v>2.48233350041074E-2</v>
      </c>
      <c r="G30" s="7">
        <v>1.8731949497884023E-2</v>
      </c>
      <c r="H30" s="7">
        <v>5.0297932951157412E-3</v>
      </c>
      <c r="I30" s="7">
        <v>2.7398475688686346E-3</v>
      </c>
      <c r="J30" s="7">
        <v>5.7428161170091519E-3</v>
      </c>
      <c r="K30" s="7">
        <v>3.3250573984631849E-3</v>
      </c>
      <c r="L30" s="7">
        <v>1.6433945537446568E-2</v>
      </c>
      <c r="M30" s="7">
        <v>1.2665294865585748E-2</v>
      </c>
      <c r="N30" s="7">
        <v>8.8849358092760646E-3</v>
      </c>
      <c r="O30" s="7">
        <v>1.2381222725725715E-2</v>
      </c>
      <c r="P30" s="7">
        <v>1.2694898064995897E-2</v>
      </c>
      <c r="Q30" s="7">
        <v>8.6725805180817954E-3</v>
      </c>
      <c r="R30" s="7">
        <v>7.8712409710970221E-3</v>
      </c>
      <c r="S30" s="7">
        <v>6.3663313703137339E-4</v>
      </c>
      <c r="T30" s="7">
        <v>9.3565546816522707E-3</v>
      </c>
      <c r="U30" s="7">
        <v>4.5386184389248786E-3</v>
      </c>
      <c r="V30" s="7">
        <v>1.4094607563794705E-3</v>
      </c>
      <c r="W30" s="7">
        <v>2.1821747570517806E-2</v>
      </c>
      <c r="X30" s="7">
        <v>4.9602454584590392E-3</v>
      </c>
      <c r="Y30" s="7">
        <v>3.7871080316912342E-3</v>
      </c>
      <c r="Z30" s="7">
        <v>3.5123482638135758E-3</v>
      </c>
      <c r="AB30" s="7">
        <f>AVERAGE(B30:Z30)</f>
        <v>8.8185721899963002E-3</v>
      </c>
      <c r="AC30" s="7">
        <f>STDEV(B30:Z30)</f>
        <v>7.263870381001172E-3</v>
      </c>
      <c r="AD30" s="6"/>
    </row>
    <row r="31" spans="1:34" x14ac:dyDescent="0.2">
      <c r="A31" s="3" t="s">
        <v>25</v>
      </c>
      <c r="B31" s="7">
        <f>IF((1-B28-B29-B30)&gt;0,1-B28-B29-B30,0)</f>
        <v>0.46474107318090152</v>
      </c>
      <c r="C31" s="7">
        <f t="shared" ref="C31:Z31" si="7">IF((1-C28-C29-C30)&gt;0,1-C28-C29-C30,0)</f>
        <v>0.1311433702716065</v>
      </c>
      <c r="D31" s="7">
        <f t="shared" si="7"/>
        <v>0.14920499549092958</v>
      </c>
      <c r="E31" s="7">
        <f t="shared" si="7"/>
        <v>8.3891705309836251E-2</v>
      </c>
      <c r="F31" s="7">
        <f t="shared" si="7"/>
        <v>9.634353329456645E-2</v>
      </c>
      <c r="G31" s="7">
        <f t="shared" si="7"/>
        <v>0.12559173985987071</v>
      </c>
      <c r="H31" s="7">
        <f t="shared" si="7"/>
        <v>0.12524134442111848</v>
      </c>
      <c r="I31" s="7">
        <f t="shared" si="7"/>
        <v>0.13076731591088725</v>
      </c>
      <c r="J31" s="7">
        <f t="shared" si="7"/>
        <v>0.29753572708502468</v>
      </c>
      <c r="K31" s="7">
        <f t="shared" si="7"/>
        <v>0.15399865832971199</v>
      </c>
      <c r="L31" s="7">
        <f t="shared" si="7"/>
        <v>7.1904093261626306E-2</v>
      </c>
      <c r="M31" s="7">
        <f t="shared" si="7"/>
        <v>0.13432394420194829</v>
      </c>
      <c r="N31" s="7">
        <f t="shared" si="7"/>
        <v>4.5228185493869984E-2</v>
      </c>
      <c r="O31" s="7">
        <f t="shared" si="7"/>
        <v>0.31798548919222724</v>
      </c>
      <c r="P31" s="7">
        <f t="shared" si="7"/>
        <v>0.14006505898801769</v>
      </c>
      <c r="Q31" s="7">
        <f t="shared" si="7"/>
        <v>7.0268834059543359E-2</v>
      </c>
      <c r="R31" s="7">
        <f t="shared" si="7"/>
        <v>9.0755320016887811E-2</v>
      </c>
      <c r="S31" s="7">
        <f t="shared" si="7"/>
        <v>0.38818222840877176</v>
      </c>
      <c r="T31" s="7">
        <f t="shared" si="7"/>
        <v>0.26995650248990516</v>
      </c>
      <c r="U31" s="7">
        <f t="shared" si="7"/>
        <v>8.8990078014925325E-2</v>
      </c>
      <c r="V31" s="7">
        <f t="shared" si="7"/>
        <v>0.10262327754392798</v>
      </c>
      <c r="W31" s="7">
        <f t="shared" si="7"/>
        <v>9.5364706239678299E-2</v>
      </c>
      <c r="X31" s="7">
        <f t="shared" si="7"/>
        <v>0.11795454202643023</v>
      </c>
      <c r="Y31" s="7">
        <f t="shared" si="7"/>
        <v>9.1252148985724993E-2</v>
      </c>
      <c r="Z31" s="7">
        <f t="shared" si="7"/>
        <v>0.1178904223706741</v>
      </c>
      <c r="AB31" s="7">
        <f>AVERAGE(B31:Z31)</f>
        <v>0.15604817177794453</v>
      </c>
      <c r="AC31" s="7">
        <f>STDEV(B31:Z31)</f>
        <v>0.1061057678060877</v>
      </c>
      <c r="AD31" s="6"/>
    </row>
    <row r="32" spans="1:34" x14ac:dyDescent="0.2">
      <c r="A32" s="8" t="s">
        <v>23</v>
      </c>
      <c r="B32" s="9">
        <f t="shared" ref="B32:Z32" si="8">SUM(B28:B31)</f>
        <v>1</v>
      </c>
      <c r="C32" s="9">
        <f t="shared" si="8"/>
        <v>1</v>
      </c>
      <c r="D32" s="9">
        <f t="shared" si="8"/>
        <v>1</v>
      </c>
      <c r="E32" s="9">
        <f t="shared" si="8"/>
        <v>1</v>
      </c>
      <c r="F32" s="9">
        <f t="shared" si="8"/>
        <v>1</v>
      </c>
      <c r="G32" s="9">
        <f t="shared" si="8"/>
        <v>1</v>
      </c>
      <c r="H32" s="9">
        <f t="shared" si="8"/>
        <v>1</v>
      </c>
      <c r="I32" s="9">
        <f t="shared" si="8"/>
        <v>1</v>
      </c>
      <c r="J32" s="9">
        <f t="shared" si="8"/>
        <v>1</v>
      </c>
      <c r="K32" s="9">
        <f t="shared" si="8"/>
        <v>1</v>
      </c>
      <c r="L32" s="9">
        <f t="shared" si="8"/>
        <v>1</v>
      </c>
      <c r="M32" s="9">
        <f t="shared" si="8"/>
        <v>1</v>
      </c>
      <c r="N32" s="9">
        <f t="shared" si="8"/>
        <v>1</v>
      </c>
      <c r="O32" s="9">
        <f t="shared" si="8"/>
        <v>1</v>
      </c>
      <c r="P32" s="9">
        <f t="shared" si="8"/>
        <v>1</v>
      </c>
      <c r="Q32" s="9">
        <f t="shared" si="8"/>
        <v>1</v>
      </c>
      <c r="R32" s="9">
        <f t="shared" si="8"/>
        <v>1</v>
      </c>
      <c r="S32" s="9">
        <f t="shared" si="8"/>
        <v>1</v>
      </c>
      <c r="T32" s="9">
        <f t="shared" si="8"/>
        <v>1</v>
      </c>
      <c r="U32" s="9">
        <f t="shared" si="8"/>
        <v>1</v>
      </c>
      <c r="V32" s="9">
        <f t="shared" si="8"/>
        <v>1</v>
      </c>
      <c r="W32" s="9">
        <f t="shared" si="8"/>
        <v>1</v>
      </c>
      <c r="X32" s="9">
        <f t="shared" si="8"/>
        <v>1</v>
      </c>
      <c r="Y32" s="9">
        <f t="shared" si="8"/>
        <v>1</v>
      </c>
      <c r="Z32" s="9">
        <f t="shared" si="8"/>
        <v>1</v>
      </c>
      <c r="AB32" s="9">
        <f>SUM(AB28:AB31)</f>
        <v>1</v>
      </c>
      <c r="AC32" s="6"/>
      <c r="AD32" s="6"/>
    </row>
    <row r="33" spans="1:35" x14ac:dyDescent="0.2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B33" s="6"/>
      <c r="AC33" s="6"/>
      <c r="AD33" s="6"/>
    </row>
    <row r="34" spans="1:35" x14ac:dyDescent="0.2">
      <c r="A34" s="3" t="s">
        <v>21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B34" s="6"/>
      <c r="AC34" s="6"/>
      <c r="AD34" s="6"/>
    </row>
    <row r="35" spans="1:35" x14ac:dyDescent="0.2">
      <c r="A35" s="3" t="s">
        <v>16</v>
      </c>
      <c r="B35" s="7">
        <f t="shared" ref="B35:I35" si="9">IF(SUM(B28+B29)&gt;1,1-B29,B28)</f>
        <v>0.11846580685868323</v>
      </c>
      <c r="C35" s="7">
        <f t="shared" si="9"/>
        <v>0.24276462307310517</v>
      </c>
      <c r="D35" s="7">
        <f t="shared" si="9"/>
        <v>0.21120355503130994</v>
      </c>
      <c r="E35" s="7">
        <f t="shared" si="9"/>
        <v>7.5516044965868612E-2</v>
      </c>
      <c r="F35" s="7">
        <f t="shared" si="9"/>
        <v>0.11512575871182604</v>
      </c>
      <c r="G35" s="7">
        <f t="shared" si="9"/>
        <v>9.1189747869150115E-2</v>
      </c>
      <c r="H35" s="7">
        <f t="shared" si="9"/>
        <v>6.0101774155457345E-2</v>
      </c>
      <c r="I35" s="7">
        <f t="shared" si="9"/>
        <v>6.4444434224522368E-2</v>
      </c>
      <c r="J35" s="7">
        <f t="shared" ref="J35:Z35" si="10">IF(SUM(J28+J29)&gt;1,1-J29,J28)</f>
        <v>0.14789766524497519</v>
      </c>
      <c r="K35" s="7">
        <f t="shared" si="10"/>
        <v>0.1670508836987904</v>
      </c>
      <c r="L35" s="7">
        <f t="shared" si="10"/>
        <v>0.1292417101311451</v>
      </c>
      <c r="M35" s="7">
        <f t="shared" si="10"/>
        <v>0.11054152958431201</v>
      </c>
      <c r="N35" s="7">
        <f t="shared" si="10"/>
        <v>6.783150364690449E-2</v>
      </c>
      <c r="O35" s="7">
        <f t="shared" si="10"/>
        <v>0.12748420367052596</v>
      </c>
      <c r="P35" s="7">
        <f t="shared" si="10"/>
        <v>8.4146625962470578E-2</v>
      </c>
      <c r="Q35" s="7">
        <f t="shared" si="10"/>
        <v>0.12155620717940793</v>
      </c>
      <c r="R35" s="7">
        <f t="shared" si="10"/>
        <v>6.199182930056444E-2</v>
      </c>
      <c r="S35" s="7">
        <f t="shared" si="10"/>
        <v>0.17116940710516373</v>
      </c>
      <c r="T35" s="7">
        <f t="shared" si="10"/>
        <v>0.12504327013180694</v>
      </c>
      <c r="U35" s="7">
        <f t="shared" si="10"/>
        <v>8.1894575415147053E-2</v>
      </c>
      <c r="V35" s="7">
        <f t="shared" si="10"/>
        <v>7.910686164987589E-2</v>
      </c>
      <c r="W35" s="7">
        <f t="shared" si="10"/>
        <v>0.10376544382924967</v>
      </c>
      <c r="X35" s="7">
        <f t="shared" si="10"/>
        <v>8.5222037467680992E-2</v>
      </c>
      <c r="Y35" s="7">
        <f t="shared" si="10"/>
        <v>9.6840034750143703E-2</v>
      </c>
      <c r="Z35" s="7">
        <f t="shared" si="10"/>
        <v>6.7819041934789812E-2</v>
      </c>
      <c r="AB35" s="7">
        <f>AVERAGE(B35:Z35)</f>
        <v>0.11229658302371508</v>
      </c>
      <c r="AC35" s="7">
        <f>STDEV(B35:Z35)</f>
        <v>4.6776291166232775E-2</v>
      </c>
      <c r="AD35" s="7"/>
      <c r="AH35" s="6"/>
      <c r="AI35" s="6"/>
    </row>
    <row r="36" spans="1:35" x14ac:dyDescent="0.2">
      <c r="A36" s="3" t="s">
        <v>17</v>
      </c>
      <c r="B36" s="7">
        <f t="shared" ref="B36:Z36" si="11">B29</f>
        <v>0.41517252831656842</v>
      </c>
      <c r="C36" s="7">
        <f t="shared" si="11"/>
        <v>0.62374202967097658</v>
      </c>
      <c r="D36" s="7">
        <f t="shared" si="11"/>
        <v>0.63657544612085526</v>
      </c>
      <c r="E36" s="7">
        <f t="shared" si="11"/>
        <v>0.81713415067157802</v>
      </c>
      <c r="F36" s="7">
        <f t="shared" si="11"/>
        <v>0.76370737298950009</v>
      </c>
      <c r="G36" s="7">
        <f t="shared" si="11"/>
        <v>0.76448656277309512</v>
      </c>
      <c r="H36" s="7">
        <f t="shared" si="11"/>
        <v>0.80962708812830841</v>
      </c>
      <c r="I36" s="7">
        <f t="shared" si="11"/>
        <v>0.80204840229572172</v>
      </c>
      <c r="J36" s="7">
        <f t="shared" si="11"/>
        <v>0.54882379155299099</v>
      </c>
      <c r="K36" s="7">
        <f t="shared" si="11"/>
        <v>0.67562540057303444</v>
      </c>
      <c r="L36" s="7">
        <f t="shared" si="11"/>
        <v>0.78242025106978197</v>
      </c>
      <c r="M36" s="7">
        <f t="shared" si="11"/>
        <v>0.74246923134815401</v>
      </c>
      <c r="N36" s="7">
        <f t="shared" si="11"/>
        <v>0.87805537504994946</v>
      </c>
      <c r="O36" s="7">
        <f t="shared" si="11"/>
        <v>0.5421490844115211</v>
      </c>
      <c r="P36" s="7">
        <f t="shared" si="11"/>
        <v>0.76309341698451583</v>
      </c>
      <c r="Q36" s="7">
        <f t="shared" si="11"/>
        <v>0.79950237824296688</v>
      </c>
      <c r="R36" s="7">
        <f t="shared" si="11"/>
        <v>0.8393816097114507</v>
      </c>
      <c r="S36" s="7">
        <f t="shared" si="11"/>
        <v>0.44001173134903315</v>
      </c>
      <c r="T36" s="7">
        <f t="shared" si="11"/>
        <v>0.59564367269663565</v>
      </c>
      <c r="U36" s="7">
        <f t="shared" si="11"/>
        <v>0.8245767281310028</v>
      </c>
      <c r="V36" s="7">
        <f t="shared" si="11"/>
        <v>0.81686040004981664</v>
      </c>
      <c r="W36" s="7">
        <f t="shared" si="11"/>
        <v>0.77904810236055422</v>
      </c>
      <c r="X36" s="7">
        <f t="shared" si="11"/>
        <v>0.79186317504742976</v>
      </c>
      <c r="Y36" s="7">
        <f t="shared" si="11"/>
        <v>0.80812070823244009</v>
      </c>
      <c r="Z36" s="7">
        <f t="shared" si="11"/>
        <v>0.8107781874307225</v>
      </c>
      <c r="AB36" s="7">
        <f>AVERAGE(B36:Z36)</f>
        <v>0.7228366730083442</v>
      </c>
      <c r="AC36" s="7">
        <f>STDEV(B36:Z36)</f>
        <v>0.12757024067913353</v>
      </c>
      <c r="AD36" s="7"/>
      <c r="AH36" s="6"/>
      <c r="AI36" s="6"/>
    </row>
    <row r="37" spans="1:35" x14ac:dyDescent="0.2">
      <c r="A37" s="3" t="s">
        <v>24</v>
      </c>
      <c r="B37" s="7">
        <f>1-B35-B36</f>
        <v>0.46636166482474833</v>
      </c>
      <c r="C37" s="7">
        <f t="shared" ref="C37:Y37" si="12">1-C35-C36</f>
        <v>0.13349334725591822</v>
      </c>
      <c r="D37" s="7">
        <f t="shared" si="12"/>
        <v>0.1522209988478348</v>
      </c>
      <c r="E37" s="7">
        <f t="shared" si="12"/>
        <v>0.10734980436255337</v>
      </c>
      <c r="F37" s="7">
        <f t="shared" si="12"/>
        <v>0.12116686829867385</v>
      </c>
      <c r="G37" s="7">
        <f t="shared" si="12"/>
        <v>0.14432368935775475</v>
      </c>
      <c r="H37" s="7">
        <f t="shared" si="12"/>
        <v>0.13027113771623422</v>
      </c>
      <c r="I37" s="7">
        <f t="shared" si="12"/>
        <v>0.13350716347975589</v>
      </c>
      <c r="J37" s="7">
        <f t="shared" si="12"/>
        <v>0.30327854320203385</v>
      </c>
      <c r="K37" s="7">
        <f t="shared" si="12"/>
        <v>0.15732371572817516</v>
      </c>
      <c r="L37" s="7">
        <f t="shared" si="12"/>
        <v>8.8338038799072871E-2</v>
      </c>
      <c r="M37" s="7">
        <f t="shared" si="12"/>
        <v>0.14698923906753403</v>
      </c>
      <c r="N37" s="7">
        <f t="shared" si="12"/>
        <v>5.411312130314605E-2</v>
      </c>
      <c r="O37" s="7">
        <f t="shared" si="12"/>
        <v>0.33036671191795297</v>
      </c>
      <c r="P37" s="7">
        <f t="shared" si="12"/>
        <v>0.1527599570530136</v>
      </c>
      <c r="Q37" s="7">
        <f t="shared" si="12"/>
        <v>7.8941414577625157E-2</v>
      </c>
      <c r="R37" s="7">
        <f t="shared" si="12"/>
        <v>9.8626560987984835E-2</v>
      </c>
      <c r="S37" s="7">
        <f t="shared" si="12"/>
        <v>0.38881886154580314</v>
      </c>
      <c r="T37" s="7">
        <f t="shared" si="12"/>
        <v>0.27931305717155741</v>
      </c>
      <c r="U37" s="7">
        <f t="shared" si="12"/>
        <v>9.3528696453850202E-2</v>
      </c>
      <c r="V37" s="7">
        <f t="shared" si="12"/>
        <v>0.10403273830030746</v>
      </c>
      <c r="W37" s="7">
        <f t="shared" si="12"/>
        <v>0.1171864538101961</v>
      </c>
      <c r="X37" s="7">
        <f t="shared" si="12"/>
        <v>0.12291478748488927</v>
      </c>
      <c r="Y37" s="7">
        <f t="shared" si="12"/>
        <v>9.5039257017416223E-2</v>
      </c>
      <c r="Z37" s="7">
        <f t="shared" ref="Z37" si="13">1-Z35-Z36</f>
        <v>0.12140277063448768</v>
      </c>
      <c r="AB37" s="7">
        <f>AVERAGE(B37:Z37)</f>
        <v>0.16486674396794077</v>
      </c>
      <c r="AC37" s="7">
        <f>STDEV(B37:Z37)</f>
        <v>0.10401710887367667</v>
      </c>
      <c r="AD37" s="7"/>
      <c r="AH37" s="6"/>
      <c r="AI37" s="6"/>
    </row>
    <row r="38" spans="1:35" x14ac:dyDescent="0.2">
      <c r="A38" s="11" t="s">
        <v>22</v>
      </c>
      <c r="B38" s="10">
        <f>SUM(B35:B37)</f>
        <v>1</v>
      </c>
      <c r="C38" s="10">
        <f t="shared" ref="C38:Y38" si="14">SUM(C35:C37)</f>
        <v>1</v>
      </c>
      <c r="D38" s="10">
        <f t="shared" si="14"/>
        <v>1</v>
      </c>
      <c r="E38" s="10">
        <f t="shared" si="14"/>
        <v>1</v>
      </c>
      <c r="F38" s="10">
        <f t="shared" si="14"/>
        <v>1</v>
      </c>
      <c r="G38" s="10">
        <f t="shared" si="14"/>
        <v>1</v>
      </c>
      <c r="H38" s="10">
        <f t="shared" si="14"/>
        <v>1</v>
      </c>
      <c r="I38" s="10">
        <f t="shared" si="14"/>
        <v>1</v>
      </c>
      <c r="J38" s="10">
        <f t="shared" si="14"/>
        <v>1</v>
      </c>
      <c r="K38" s="10">
        <f t="shared" si="14"/>
        <v>1</v>
      </c>
      <c r="L38" s="10">
        <f t="shared" si="14"/>
        <v>1</v>
      </c>
      <c r="M38" s="10">
        <f t="shared" si="14"/>
        <v>1</v>
      </c>
      <c r="N38" s="10">
        <f t="shared" si="14"/>
        <v>1</v>
      </c>
      <c r="O38" s="10">
        <f t="shared" si="14"/>
        <v>1</v>
      </c>
      <c r="P38" s="10">
        <f t="shared" si="14"/>
        <v>1</v>
      </c>
      <c r="Q38" s="10">
        <f t="shared" si="14"/>
        <v>1</v>
      </c>
      <c r="R38" s="10">
        <f t="shared" si="14"/>
        <v>1</v>
      </c>
      <c r="S38" s="10">
        <f t="shared" si="14"/>
        <v>1</v>
      </c>
      <c r="T38" s="10">
        <f t="shared" si="14"/>
        <v>1</v>
      </c>
      <c r="U38" s="10">
        <f t="shared" si="14"/>
        <v>1</v>
      </c>
      <c r="V38" s="10">
        <f t="shared" si="14"/>
        <v>1</v>
      </c>
      <c r="W38" s="10">
        <f t="shared" si="14"/>
        <v>1</v>
      </c>
      <c r="X38" s="10">
        <f t="shared" si="14"/>
        <v>1</v>
      </c>
      <c r="Y38" s="10">
        <f t="shared" si="14"/>
        <v>1</v>
      </c>
      <c r="Z38" s="10">
        <f t="shared" ref="Z38" si="15">SUM(Z35:Z37)</f>
        <v>1</v>
      </c>
      <c r="AB38" s="9">
        <f>SUM(AB34:AB37)</f>
        <v>1</v>
      </c>
      <c r="AC38" s="6"/>
      <c r="AD38" s="6"/>
    </row>
    <row r="39" spans="1:35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35" ht="17" x14ac:dyDescent="0.25">
      <c r="A40" s="12" t="s">
        <v>40</v>
      </c>
    </row>
    <row r="42" spans="1:35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35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35" x14ac:dyDescent="0.2">
      <c r="J44" s="6"/>
    </row>
    <row r="45" spans="1:35" x14ac:dyDescent="0.2">
      <c r="J45" s="6"/>
    </row>
    <row r="46" spans="1:35" x14ac:dyDescent="0.2">
      <c r="J46" s="6"/>
    </row>
    <row r="47" spans="1:35" x14ac:dyDescent="0.2">
      <c r="J47" s="6"/>
    </row>
    <row r="48" spans="1:35" x14ac:dyDescent="0.2">
      <c r="J48" s="6"/>
    </row>
    <row r="49" spans="10:10" x14ac:dyDescent="0.2">
      <c r="J49" s="6"/>
    </row>
    <row r="50" spans="10:10" x14ac:dyDescent="0.2">
      <c r="J50" s="6"/>
    </row>
    <row r="51" spans="10:10" x14ac:dyDescent="0.2">
      <c r="J51" s="6"/>
    </row>
    <row r="53" spans="10:10" x14ac:dyDescent="0.2">
      <c r="J53" s="6"/>
    </row>
  </sheetData>
  <mergeCells count="1">
    <mergeCell ref="B19:Z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A9010-2677-4BBC-9EFD-F8C919956E92}">
  <dimension ref="A1:AI52"/>
  <sheetViews>
    <sheetView workbookViewId="0">
      <selection sqref="A1:A2"/>
    </sheetView>
  </sheetViews>
  <sheetFormatPr baseColWidth="10" defaultColWidth="9.1640625" defaultRowHeight="15" x14ac:dyDescent="0.2"/>
  <cols>
    <col min="1" max="1" width="32.33203125" customWidth="1"/>
  </cols>
  <sheetData>
    <row r="1" spans="1:34" x14ac:dyDescent="0.2">
      <c r="A1" t="s">
        <v>154</v>
      </c>
    </row>
    <row r="2" spans="1:34" x14ac:dyDescent="0.2">
      <c r="A2" t="s">
        <v>155</v>
      </c>
    </row>
    <row r="3" spans="1:34" x14ac:dyDescent="0.2">
      <c r="A3" s="2" t="s">
        <v>133</v>
      </c>
    </row>
    <row r="4" spans="1:34" x14ac:dyDescent="0.2">
      <c r="L4" s="4"/>
    </row>
    <row r="5" spans="1:34" x14ac:dyDescent="0.2">
      <c r="A5" s="3" t="s">
        <v>6</v>
      </c>
      <c r="B5" s="4"/>
      <c r="C5" s="4"/>
      <c r="D5" s="4"/>
      <c r="E5" s="4"/>
      <c r="F5" s="4"/>
      <c r="I5" s="4"/>
      <c r="V5" s="3" t="s">
        <v>27</v>
      </c>
      <c r="W5" s="3" t="s">
        <v>36</v>
      </c>
    </row>
    <row r="6" spans="1:34" ht="17" x14ac:dyDescent="0.25">
      <c r="A6" s="3" t="s">
        <v>42</v>
      </c>
      <c r="B6" s="7">
        <v>41.392000000000003</v>
      </c>
      <c r="C6" s="7">
        <v>41.664999999999999</v>
      </c>
      <c r="D6" s="7">
        <v>42.222000000000001</v>
      </c>
      <c r="E6" s="7">
        <v>40.011000000000003</v>
      </c>
      <c r="F6" s="7">
        <v>42.514000000000003</v>
      </c>
      <c r="G6" s="7">
        <v>41.244</v>
      </c>
      <c r="H6" s="7">
        <v>41.448999999999998</v>
      </c>
      <c r="I6" s="7">
        <v>41.96</v>
      </c>
      <c r="J6" s="7">
        <v>41.738</v>
      </c>
      <c r="K6" s="7">
        <v>42.14</v>
      </c>
      <c r="L6" s="7">
        <v>41.152999999999999</v>
      </c>
      <c r="M6" s="7">
        <v>41.511000000000003</v>
      </c>
      <c r="N6" s="7">
        <v>42.290999999999997</v>
      </c>
      <c r="O6" s="7">
        <v>41.893000000000001</v>
      </c>
      <c r="P6" s="7">
        <v>42.128999999999998</v>
      </c>
      <c r="Q6" s="7">
        <v>41.536000000000001</v>
      </c>
      <c r="R6" s="7">
        <v>42.231000000000002</v>
      </c>
      <c r="S6" s="7">
        <v>42.584000000000003</v>
      </c>
      <c r="T6" s="7">
        <v>41.643999999999998</v>
      </c>
      <c r="U6" s="7"/>
      <c r="V6" s="7">
        <f t="shared" ref="V6:V15" si="0">AVERAGE(B6:T6)</f>
        <v>41.753</v>
      </c>
      <c r="W6" s="7">
        <f t="shared" ref="W6:W15" si="1">STDEV(B6:T6)</f>
        <v>0.59456099584296451</v>
      </c>
      <c r="X6" s="7"/>
      <c r="Y6" s="7"/>
      <c r="Z6" s="7"/>
      <c r="AD6" s="7"/>
    </row>
    <row r="7" spans="1:34" ht="17" x14ac:dyDescent="0.25">
      <c r="A7" s="3" t="s">
        <v>43</v>
      </c>
      <c r="B7" s="7">
        <v>2.8000000000000001E-2</v>
      </c>
      <c r="C7" s="7">
        <v>3.9E-2</v>
      </c>
      <c r="D7" s="7">
        <v>3.7999999999999999E-2</v>
      </c>
      <c r="E7" s="7">
        <v>4.4999999999999998E-2</v>
      </c>
      <c r="F7" s="7">
        <v>0.05</v>
      </c>
      <c r="G7" s="7">
        <v>0.34399999999999997</v>
      </c>
      <c r="H7" s="7">
        <v>0.14599999999999999</v>
      </c>
      <c r="I7" s="7">
        <v>5.1999999999999998E-2</v>
      </c>
      <c r="J7" s="7">
        <v>6.3E-2</v>
      </c>
      <c r="K7" s="7">
        <v>3.5999999999999997E-2</v>
      </c>
      <c r="L7" s="7">
        <v>0.193</v>
      </c>
      <c r="M7" s="7">
        <v>5.1999999999999998E-2</v>
      </c>
      <c r="N7" s="7">
        <v>2.5000000000000001E-2</v>
      </c>
      <c r="O7" s="7">
        <v>4.7E-2</v>
      </c>
      <c r="P7" s="7">
        <v>3.9E-2</v>
      </c>
      <c r="Q7" s="7">
        <v>4.5999999999999999E-2</v>
      </c>
      <c r="R7" s="7">
        <v>3.1E-2</v>
      </c>
      <c r="S7" s="7">
        <v>0</v>
      </c>
      <c r="T7" s="7">
        <v>4.3999999999999997E-2</v>
      </c>
      <c r="U7" s="7"/>
      <c r="V7" s="7">
        <f t="shared" si="0"/>
        <v>6.9368421052631579E-2</v>
      </c>
      <c r="W7" s="7">
        <f t="shared" si="1"/>
        <v>7.9508357720232264E-2</v>
      </c>
      <c r="X7" s="7"/>
      <c r="Y7" s="7"/>
      <c r="Z7" s="7"/>
      <c r="AD7" s="7"/>
    </row>
    <row r="8" spans="1:34" x14ac:dyDescent="0.2">
      <c r="A8" s="3" t="s">
        <v>0</v>
      </c>
      <c r="B8" s="7">
        <v>1.577</v>
      </c>
      <c r="C8" s="7">
        <v>1.101</v>
      </c>
      <c r="D8" s="7">
        <v>1.121</v>
      </c>
      <c r="E8" s="7">
        <v>3.4820000000000002</v>
      </c>
      <c r="F8" s="7">
        <v>0.622</v>
      </c>
      <c r="G8" s="7">
        <v>1.0469999999999999</v>
      </c>
      <c r="H8" s="7">
        <v>0.96399999999999997</v>
      </c>
      <c r="I8" s="7">
        <v>0.88800000000000001</v>
      </c>
      <c r="J8" s="7">
        <v>0.99099999999999999</v>
      </c>
      <c r="K8" s="7">
        <v>0.82699999999999996</v>
      </c>
      <c r="L8" s="7">
        <v>0.93600000000000005</v>
      </c>
      <c r="M8" s="7">
        <v>0.71699999999999997</v>
      </c>
      <c r="N8" s="7">
        <v>0.62</v>
      </c>
      <c r="O8" s="7">
        <v>0.63200000000000001</v>
      </c>
      <c r="P8" s="7">
        <v>0.626</v>
      </c>
      <c r="Q8" s="7">
        <v>0.91300000000000003</v>
      </c>
      <c r="R8" s="7">
        <v>0.78700000000000003</v>
      </c>
      <c r="S8" s="7">
        <v>0.79700000000000004</v>
      </c>
      <c r="T8" s="7">
        <v>0.995</v>
      </c>
      <c r="U8" s="7"/>
      <c r="V8" s="7">
        <f t="shared" si="0"/>
        <v>1.0338421052631579</v>
      </c>
      <c r="W8" s="7">
        <f t="shared" si="1"/>
        <v>0.63610509816101335</v>
      </c>
      <c r="X8" s="7"/>
      <c r="Y8" s="7"/>
      <c r="Z8" s="7"/>
      <c r="AD8" s="7"/>
    </row>
    <row r="9" spans="1:34" x14ac:dyDescent="0.2">
      <c r="A9" s="3" t="s">
        <v>48</v>
      </c>
      <c r="B9" s="7">
        <v>8.0000000000000002E-3</v>
      </c>
      <c r="C9" s="7">
        <v>4.0000000000000001E-3</v>
      </c>
      <c r="D9" s="7">
        <v>7.0000000000000001E-3</v>
      </c>
      <c r="E9" s="7">
        <v>0.02</v>
      </c>
      <c r="F9" s="7">
        <v>2.8000000000000001E-2</v>
      </c>
      <c r="G9" s="7">
        <v>2.7E-2</v>
      </c>
      <c r="H9" s="7">
        <v>4.0000000000000001E-3</v>
      </c>
      <c r="I9" s="7">
        <v>3.5999999999999997E-2</v>
      </c>
      <c r="J9" s="7">
        <v>2.7E-2</v>
      </c>
      <c r="K9" s="7">
        <v>1.2E-2</v>
      </c>
      <c r="L9" s="7">
        <v>1.7999999999999999E-2</v>
      </c>
      <c r="M9" s="7">
        <v>1.4E-2</v>
      </c>
      <c r="N9" s="7">
        <v>1.2999999999999999E-2</v>
      </c>
      <c r="O9" s="7">
        <v>7.0000000000000001E-3</v>
      </c>
      <c r="P9" s="7">
        <v>0</v>
      </c>
      <c r="Q9" s="7">
        <v>2.9000000000000001E-2</v>
      </c>
      <c r="R9" s="7">
        <v>2.1999999999999999E-2</v>
      </c>
      <c r="S9" s="7">
        <v>2E-3</v>
      </c>
      <c r="T9" s="7">
        <v>1.2999999999999999E-2</v>
      </c>
      <c r="U9" s="7"/>
      <c r="V9" s="7">
        <f t="shared" si="0"/>
        <v>1.5315789473684215E-2</v>
      </c>
      <c r="W9" s="7">
        <f t="shared" si="1"/>
        <v>1.0557002055397197E-2</v>
      </c>
      <c r="X9" s="7"/>
      <c r="Y9" s="7"/>
      <c r="Z9" s="7"/>
      <c r="AD9" s="7"/>
    </row>
    <row r="10" spans="1:34" x14ac:dyDescent="0.2">
      <c r="A10" s="3" t="s">
        <v>1</v>
      </c>
      <c r="B10" s="7">
        <v>2.1999999999999999E-2</v>
      </c>
      <c r="C10" s="7">
        <v>0</v>
      </c>
      <c r="D10" s="7">
        <v>1.9E-2</v>
      </c>
      <c r="E10" s="7">
        <v>3.5999999999999997E-2</v>
      </c>
      <c r="F10" s="7">
        <v>3.3000000000000002E-2</v>
      </c>
      <c r="G10" s="7">
        <v>0.14599999999999999</v>
      </c>
      <c r="H10" s="7">
        <v>0.10100000000000001</v>
      </c>
      <c r="I10" s="7">
        <v>1.7000000000000001E-2</v>
      </c>
      <c r="J10" s="7">
        <v>1.9E-2</v>
      </c>
      <c r="K10" s="7">
        <v>4.0000000000000001E-3</v>
      </c>
      <c r="L10" s="7">
        <v>8.1000000000000003E-2</v>
      </c>
      <c r="M10" s="7">
        <v>2.4E-2</v>
      </c>
      <c r="N10" s="7">
        <v>1.0999999999999999E-2</v>
      </c>
      <c r="O10" s="7">
        <v>2.1999999999999999E-2</v>
      </c>
      <c r="P10" s="7">
        <v>1.7999999999999999E-2</v>
      </c>
      <c r="Q10" s="7">
        <v>2.1999999999999999E-2</v>
      </c>
      <c r="R10" s="7">
        <v>2.8000000000000001E-2</v>
      </c>
      <c r="S10" s="7">
        <v>5.0000000000000001E-3</v>
      </c>
      <c r="T10" s="7">
        <v>8.9999999999999993E-3</v>
      </c>
      <c r="U10" s="7"/>
      <c r="V10" s="7">
        <f t="shared" si="0"/>
        <v>3.2473684210526321E-2</v>
      </c>
      <c r="W10" s="7">
        <f t="shared" si="1"/>
        <v>3.7130952079621936E-2</v>
      </c>
      <c r="X10" s="7"/>
      <c r="Y10" s="7"/>
      <c r="Z10" s="7"/>
      <c r="AD10" s="7"/>
    </row>
    <row r="11" spans="1:34" x14ac:dyDescent="0.2">
      <c r="A11" s="3" t="s">
        <v>2</v>
      </c>
      <c r="B11" s="7">
        <v>51.875</v>
      </c>
      <c r="C11" s="7">
        <v>52.954000000000001</v>
      </c>
      <c r="D11" s="7">
        <v>52.841000000000001</v>
      </c>
      <c r="E11" s="7">
        <v>50.094999999999999</v>
      </c>
      <c r="F11" s="7">
        <v>53.435000000000002</v>
      </c>
      <c r="G11" s="7">
        <v>52.808</v>
      </c>
      <c r="H11" s="7">
        <v>53.011000000000003</v>
      </c>
      <c r="I11" s="7">
        <v>52.921999999999997</v>
      </c>
      <c r="J11" s="7">
        <v>53.234999999999999</v>
      </c>
      <c r="K11" s="7">
        <v>53.17</v>
      </c>
      <c r="L11" s="7">
        <v>52.374000000000002</v>
      </c>
      <c r="M11" s="7">
        <v>53.100999999999999</v>
      </c>
      <c r="N11" s="7">
        <v>53.359000000000002</v>
      </c>
      <c r="O11" s="7">
        <v>53.338000000000001</v>
      </c>
      <c r="P11" s="7">
        <v>53.365000000000002</v>
      </c>
      <c r="Q11" s="7">
        <v>53.085999999999999</v>
      </c>
      <c r="R11" s="7">
        <v>53.789000000000001</v>
      </c>
      <c r="S11" s="7">
        <v>53.475000000000001</v>
      </c>
      <c r="T11" s="7">
        <v>53.234999999999999</v>
      </c>
      <c r="U11" s="7"/>
      <c r="V11" s="7">
        <f t="shared" si="0"/>
        <v>52.919368421052638</v>
      </c>
      <c r="W11" s="7">
        <f t="shared" si="1"/>
        <v>0.80326183710379839</v>
      </c>
      <c r="X11" s="7"/>
      <c r="Y11" s="7"/>
      <c r="Z11" s="7"/>
      <c r="AD11" s="7"/>
    </row>
    <row r="12" spans="1:34" ht="17" x14ac:dyDescent="0.25">
      <c r="A12" s="3" t="s">
        <v>44</v>
      </c>
      <c r="B12" s="7">
        <v>0.47899999999999998</v>
      </c>
      <c r="C12" s="7">
        <v>0.47899999999999998</v>
      </c>
      <c r="D12" s="7">
        <v>0.44700000000000001</v>
      </c>
      <c r="E12" s="7">
        <v>0.47299999999999998</v>
      </c>
      <c r="F12" s="7">
        <v>0.42899999999999999</v>
      </c>
      <c r="G12" s="7">
        <v>0.435</v>
      </c>
      <c r="H12" s="7">
        <v>0.42399999999999999</v>
      </c>
      <c r="I12" s="7">
        <v>0.45600000000000002</v>
      </c>
      <c r="J12" s="7">
        <v>0.45300000000000001</v>
      </c>
      <c r="K12" s="7">
        <v>0.44500000000000001</v>
      </c>
      <c r="L12" s="7">
        <v>0.41199999999999998</v>
      </c>
      <c r="M12" s="7">
        <v>0.437</v>
      </c>
      <c r="N12" s="7">
        <v>0.46600000000000003</v>
      </c>
      <c r="O12" s="7">
        <v>0.43</v>
      </c>
      <c r="P12" s="7">
        <v>0.44700000000000001</v>
      </c>
      <c r="Q12" s="7">
        <v>0.442</v>
      </c>
      <c r="R12" s="7">
        <v>0.41599999999999998</v>
      </c>
      <c r="S12" s="7">
        <v>0.41</v>
      </c>
      <c r="T12" s="7">
        <v>0.41799999999999998</v>
      </c>
      <c r="U12" s="7"/>
      <c r="V12" s="7">
        <f t="shared" si="0"/>
        <v>0.44200000000000006</v>
      </c>
      <c r="W12" s="7">
        <f t="shared" si="1"/>
        <v>2.1779194965226185E-2</v>
      </c>
      <c r="X12" s="7"/>
      <c r="Y12" s="7"/>
      <c r="Z12" s="7"/>
      <c r="AD12" s="7"/>
    </row>
    <row r="13" spans="1:34" x14ac:dyDescent="0.2">
      <c r="A13" s="3" t="s">
        <v>3</v>
      </c>
      <c r="B13" s="7">
        <v>0.39100000000000001</v>
      </c>
      <c r="C13" s="7">
        <v>0.46100000000000002</v>
      </c>
      <c r="D13" s="7">
        <v>0.41499999999999998</v>
      </c>
      <c r="E13" s="7">
        <v>0.42699999999999999</v>
      </c>
      <c r="F13" s="7">
        <v>0.70099999999999996</v>
      </c>
      <c r="G13" s="7">
        <v>0.36399999999999999</v>
      </c>
      <c r="H13" s="7">
        <v>0.34599999999999997</v>
      </c>
      <c r="I13" s="7">
        <v>0.47099999999999997</v>
      </c>
      <c r="J13" s="7">
        <v>0.36199999999999999</v>
      </c>
      <c r="K13" s="7">
        <v>0.47199999999999998</v>
      </c>
      <c r="L13" s="7">
        <v>0.39</v>
      </c>
      <c r="M13" s="7">
        <v>0.45800000000000002</v>
      </c>
      <c r="N13" s="7">
        <v>0.35599999999999998</v>
      </c>
      <c r="O13" s="7">
        <v>0.42599999999999999</v>
      </c>
      <c r="P13" s="7">
        <v>0.34599999999999997</v>
      </c>
      <c r="Q13" s="7">
        <v>0.39700000000000002</v>
      </c>
      <c r="R13" s="7">
        <v>0.69799999999999995</v>
      </c>
      <c r="S13" s="7">
        <v>0.66100000000000003</v>
      </c>
      <c r="T13" s="7">
        <v>0.317</v>
      </c>
      <c r="U13" s="7"/>
      <c r="V13" s="7">
        <f t="shared" si="0"/>
        <v>0.44521052631578945</v>
      </c>
      <c r="W13" s="7">
        <f t="shared" si="1"/>
        <v>0.11671835947526199</v>
      </c>
      <c r="X13" s="7"/>
      <c r="Y13" s="7"/>
      <c r="Z13" s="7"/>
      <c r="AD13" s="7"/>
    </row>
    <row r="14" spans="1:34" x14ac:dyDescent="0.2">
      <c r="A14" s="3" t="s">
        <v>4</v>
      </c>
      <c r="B14" s="7">
        <v>4.5880000000000001</v>
      </c>
      <c r="C14" s="7">
        <v>4.4669999999999996</v>
      </c>
      <c r="D14" s="7">
        <v>4.9660000000000002</v>
      </c>
      <c r="E14" s="7">
        <v>5.0679999999999996</v>
      </c>
      <c r="F14" s="7">
        <v>3.2989999999999999</v>
      </c>
      <c r="G14" s="7">
        <v>5.2869999999999999</v>
      </c>
      <c r="H14" s="7">
        <v>5.6589999999999998</v>
      </c>
      <c r="I14" s="7">
        <v>4.5549999999999997</v>
      </c>
      <c r="J14" s="7">
        <v>5.28</v>
      </c>
      <c r="K14" s="7">
        <v>4.9560000000000004</v>
      </c>
      <c r="L14" s="7">
        <v>4.923</v>
      </c>
      <c r="M14" s="7">
        <v>5.2939999999999996</v>
      </c>
      <c r="N14" s="7">
        <v>5.4349999999999996</v>
      </c>
      <c r="O14" s="7">
        <v>5.2619999999999996</v>
      </c>
      <c r="P14" s="7">
        <v>5.5979999999999999</v>
      </c>
      <c r="Q14" s="7">
        <v>5.3419999999999996</v>
      </c>
      <c r="R14" s="7">
        <v>2.91</v>
      </c>
      <c r="S14" s="7">
        <v>2.8410000000000002</v>
      </c>
      <c r="T14" s="7">
        <v>5.2240000000000002</v>
      </c>
      <c r="U14" s="7"/>
      <c r="V14" s="7">
        <f t="shared" si="0"/>
        <v>4.7870526315789474</v>
      </c>
      <c r="W14" s="7">
        <f t="shared" si="1"/>
        <v>0.85605032780946733</v>
      </c>
      <c r="X14" s="7"/>
      <c r="Y14" s="7"/>
      <c r="Z14" s="7"/>
      <c r="AD14" s="7"/>
    </row>
    <row r="15" spans="1:34" x14ac:dyDescent="0.2">
      <c r="A15" s="3" t="s">
        <v>124</v>
      </c>
      <c r="B15" s="7">
        <v>0.16421506182090673</v>
      </c>
      <c r="C15" s="7">
        <v>7.5699138254027742E-2</v>
      </c>
      <c r="D15" s="7">
        <v>9.1319595354065211E-2</v>
      </c>
      <c r="E15" s="7">
        <v>0.29959235668789813</v>
      </c>
      <c r="F15" s="7">
        <v>1.2015736230798055E-3</v>
      </c>
      <c r="G15" s="7">
        <v>5.2068190333458232E-3</v>
      </c>
      <c r="H15" s="7">
        <v>5.2068190333458232E-3</v>
      </c>
      <c r="I15" s="7">
        <v>4.8062944923192219E-3</v>
      </c>
      <c r="J15" s="7">
        <v>2.002622705133009E-2</v>
      </c>
      <c r="K15" s="7">
        <v>9.2120644436118407E-3</v>
      </c>
      <c r="L15" s="7">
        <v>1.802360434619708E-2</v>
      </c>
      <c r="M15" s="7">
        <v>6.0879730236043469E-2</v>
      </c>
      <c r="N15" s="7">
        <v>6.4083926564256289E-3</v>
      </c>
      <c r="O15" s="7">
        <v>1.2015736230798055E-3</v>
      </c>
      <c r="P15" s="7">
        <v>9.6125889846384437E-3</v>
      </c>
      <c r="Q15" s="7">
        <v>0.22389321843387042</v>
      </c>
      <c r="R15" s="7">
        <v>1.8824653428250283E-2</v>
      </c>
      <c r="S15" s="7">
        <v>2.1227800674409894E-2</v>
      </c>
      <c r="T15" s="7">
        <v>3.284301236418135E-2</v>
      </c>
      <c r="U15" s="7"/>
      <c r="V15" s="7">
        <f t="shared" si="0"/>
        <v>5.6284238133738271E-2</v>
      </c>
      <c r="W15" s="7">
        <f t="shared" si="1"/>
        <v>8.4111040319378411E-2</v>
      </c>
      <c r="X15" s="7"/>
      <c r="Y15" s="7"/>
      <c r="Z15" s="7"/>
      <c r="AD15" s="7"/>
    </row>
    <row r="16" spans="1:34" x14ac:dyDescent="0.2">
      <c r="A16" s="14" t="s">
        <v>125</v>
      </c>
      <c r="B16" s="7">
        <f>B13*0.5*16/19+B14*0.5*16/35.45+B15*16/32.07</f>
        <v>1.2819336575411517</v>
      </c>
      <c r="C16" s="7">
        <f t="shared" ref="C16:T16" si="2">C13*0.5*16/19+C14*0.5*16/35.45+C15*16/32.07</f>
        <v>1.2399399180605246</v>
      </c>
      <c r="D16" s="7">
        <f t="shared" si="2"/>
        <v>1.3409739868603019</v>
      </c>
      <c r="E16" s="7">
        <f t="shared" si="2"/>
        <v>1.4729540336787004</v>
      </c>
      <c r="F16" s="7">
        <f t="shared" si="2"/>
        <v>1.0402425606048422</v>
      </c>
      <c r="G16" s="7">
        <f t="shared" si="2"/>
        <v>1.3489779511741715</v>
      </c>
      <c r="H16" s="7">
        <f t="shared" si="2"/>
        <v>1.4253482280652712</v>
      </c>
      <c r="I16" s="7">
        <f t="shared" si="2"/>
        <v>1.2286403485733293</v>
      </c>
      <c r="J16" s="7">
        <f t="shared" si="2"/>
        <v>1.3539496868678775</v>
      </c>
      <c r="K16" s="7">
        <f t="shared" si="2"/>
        <v>1.321753130920251</v>
      </c>
      <c r="L16" s="7">
        <f t="shared" si="2"/>
        <v>1.2841758598929152</v>
      </c>
      <c r="M16" s="7">
        <f t="shared" si="2"/>
        <v>1.4179122845121681</v>
      </c>
      <c r="N16" s="7">
        <f t="shared" si="2"/>
        <v>1.3796081593181719</v>
      </c>
      <c r="O16" s="7">
        <f t="shared" si="2"/>
        <v>1.3674432138599828</v>
      </c>
      <c r="P16" s="7">
        <f t="shared" si="2"/>
        <v>1.4137804373292737</v>
      </c>
      <c r="Q16" s="7">
        <f t="shared" si="2"/>
        <v>1.4843890692222139</v>
      </c>
      <c r="R16" s="7">
        <f t="shared" si="2"/>
        <v>0.95998609590151773</v>
      </c>
      <c r="S16" s="7">
        <f t="shared" si="2"/>
        <v>0.93003487237064864</v>
      </c>
      <c r="T16" s="7">
        <f t="shared" si="2"/>
        <v>1.3287592057120758</v>
      </c>
      <c r="U16" s="7"/>
      <c r="V16" s="7">
        <f>V13*0.5*16/19+V14*0.5*16/35.45+V15*16/32.07</f>
        <v>1.2958317210771257</v>
      </c>
      <c r="W16" s="7"/>
      <c r="X16" s="7"/>
      <c r="Y16" s="7"/>
      <c r="Z16" s="7"/>
      <c r="AD16" s="7"/>
      <c r="AH16" s="7"/>
    </row>
    <row r="17" spans="1:34" x14ac:dyDescent="0.2">
      <c r="A17" s="3" t="s">
        <v>5</v>
      </c>
      <c r="B17" s="7">
        <f>SUM(B6:B15)-B16</f>
        <v>99.242281404279765</v>
      </c>
      <c r="C17" s="7">
        <f t="shared" ref="C17:T17" si="3">SUM(C6:C15)-C16</f>
        <v>100.0057592201935</v>
      </c>
      <c r="D17" s="7">
        <f t="shared" si="3"/>
        <v>100.82634560849375</v>
      </c>
      <c r="E17" s="7">
        <f t="shared" si="3"/>
        <v>98.483638323009203</v>
      </c>
      <c r="F17" s="7">
        <f t="shared" si="3"/>
        <v>100.07195901301824</v>
      </c>
      <c r="G17" s="7">
        <f t="shared" si="3"/>
        <v>100.35822886785918</v>
      </c>
      <c r="H17" s="7">
        <f t="shared" si="3"/>
        <v>100.68385859096809</v>
      </c>
      <c r="I17" s="7">
        <f t="shared" si="3"/>
        <v>100.13316594591899</v>
      </c>
      <c r="J17" s="7">
        <f t="shared" si="3"/>
        <v>100.83407654018346</v>
      </c>
      <c r="K17" s="7">
        <f t="shared" si="3"/>
        <v>100.74945893352334</v>
      </c>
      <c r="L17" s="7">
        <f t="shared" si="3"/>
        <v>99.21384774445329</v>
      </c>
      <c r="M17" s="7">
        <f t="shared" si="3"/>
        <v>100.25096744572387</v>
      </c>
      <c r="N17" s="7">
        <f t="shared" si="3"/>
        <v>101.20280023333824</v>
      </c>
      <c r="O17" s="7">
        <f t="shared" si="3"/>
        <v>100.69075835976309</v>
      </c>
      <c r="P17" s="7">
        <f t="shared" si="3"/>
        <v>101.16383215165536</v>
      </c>
      <c r="Q17" s="7">
        <f t="shared" si="3"/>
        <v>100.55250414921166</v>
      </c>
      <c r="R17" s="7">
        <f t="shared" si="3"/>
        <v>99.970838557526733</v>
      </c>
      <c r="S17" s="7">
        <f t="shared" si="3"/>
        <v>99.866192928303747</v>
      </c>
      <c r="T17" s="7">
        <f t="shared" si="3"/>
        <v>100.60308380665211</v>
      </c>
      <c r="U17" s="7"/>
      <c r="V17" s="7">
        <f>SUM(V6:V15)-V16</f>
        <v>100.25808409600398</v>
      </c>
      <c r="W17" s="7"/>
      <c r="X17" s="7"/>
      <c r="Y17" s="7"/>
      <c r="Z17" s="7"/>
      <c r="AD17" s="7"/>
      <c r="AH17" s="7"/>
    </row>
    <row r="18" spans="1:34" x14ac:dyDescent="0.2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D18" s="6"/>
    </row>
    <row r="19" spans="1:34" x14ac:dyDescent="0.2">
      <c r="A19" s="3" t="s">
        <v>18</v>
      </c>
      <c r="B19" s="24" t="s">
        <v>28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10"/>
      <c r="V19" s="6"/>
      <c r="W19" s="6"/>
      <c r="X19" s="10"/>
      <c r="Y19" s="10"/>
      <c r="Z19" s="10"/>
      <c r="AD19" s="6"/>
    </row>
    <row r="20" spans="1:34" x14ac:dyDescent="0.2">
      <c r="A20" s="3" t="s">
        <v>7</v>
      </c>
      <c r="B20" s="7">
        <v>3.0195937246537183</v>
      </c>
      <c r="C20" s="7">
        <v>3.0120678459589336</v>
      </c>
      <c r="D20" s="7">
        <v>3.0301364799311212</v>
      </c>
      <c r="E20" s="7">
        <v>2.9842199460838601</v>
      </c>
      <c r="F20" s="7">
        <v>3.0329440481433312</v>
      </c>
      <c r="G20" s="7">
        <v>2.9875155073497957</v>
      </c>
      <c r="H20" s="7">
        <v>3.0005410552641996</v>
      </c>
      <c r="I20" s="7">
        <v>3.0237248633228941</v>
      </c>
      <c r="J20" s="7">
        <v>3.0084223833492665</v>
      </c>
      <c r="K20" s="7">
        <v>3.026118726074253</v>
      </c>
      <c r="L20" s="7">
        <v>3.005179333833965</v>
      </c>
      <c r="M20" s="7">
        <v>3.0103954292541539</v>
      </c>
      <c r="N20" s="7">
        <v>3.0295895096902963</v>
      </c>
      <c r="O20" s="7">
        <v>3.0181259458219265</v>
      </c>
      <c r="P20" s="7">
        <v>3.0245858662829885</v>
      </c>
      <c r="Q20" s="7">
        <v>3.0080174060704428</v>
      </c>
      <c r="R20" s="7">
        <v>3.0156997017695342</v>
      </c>
      <c r="S20" s="7">
        <v>3.034762965091184</v>
      </c>
      <c r="T20" s="7">
        <v>3.0076757749512728</v>
      </c>
      <c r="U20" s="7"/>
      <c r="V20" s="7">
        <f t="shared" ref="V20:V26" si="4">AVERAGE(B20:T20)</f>
        <v>3.0147008690998494</v>
      </c>
      <c r="W20" s="7">
        <f t="shared" ref="W20:W26" si="5">STDEV(B20:T20)</f>
        <v>1.4258746018926681E-2</v>
      </c>
      <c r="X20" s="7"/>
      <c r="Y20" s="7"/>
      <c r="Z20" s="7"/>
      <c r="AD20" s="6"/>
    </row>
    <row r="21" spans="1:34" x14ac:dyDescent="0.2">
      <c r="A21" s="3" t="s">
        <v>8</v>
      </c>
      <c r="B21" s="7">
        <v>2.4124745211629799E-3</v>
      </c>
      <c r="C21" s="7">
        <v>3.3298952511592282E-3</v>
      </c>
      <c r="D21" s="7">
        <v>3.220917391248892E-3</v>
      </c>
      <c r="E21" s="7">
        <v>3.9640263974880354E-3</v>
      </c>
      <c r="F21" s="7">
        <v>4.2128406842608891E-3</v>
      </c>
      <c r="G21" s="7">
        <v>2.94293339964012E-2</v>
      </c>
      <c r="H21" s="7">
        <v>1.2482770134586631E-2</v>
      </c>
      <c r="I21" s="7">
        <v>4.4257077938071199E-3</v>
      </c>
      <c r="J21" s="7">
        <v>5.3631547353753086E-3</v>
      </c>
      <c r="K21" s="7">
        <v>3.0532793025386884E-3</v>
      </c>
      <c r="L21" s="7">
        <v>1.6645575066063022E-2</v>
      </c>
      <c r="M21" s="7">
        <v>4.4538572674408033E-3</v>
      </c>
      <c r="N21" s="7">
        <v>2.1151854176944792E-3</v>
      </c>
      <c r="O21" s="7">
        <v>3.9991376820637638E-3</v>
      </c>
      <c r="P21" s="7">
        <v>3.3069069590934488E-3</v>
      </c>
      <c r="Q21" s="7">
        <v>3.9344688124006554E-3</v>
      </c>
      <c r="R21" s="7">
        <v>2.6145143074351156E-3</v>
      </c>
      <c r="S21" s="7">
        <v>0</v>
      </c>
      <c r="T21" s="7">
        <v>3.7532185812326388E-3</v>
      </c>
      <c r="U21" s="7"/>
      <c r="V21" s="7">
        <f t="shared" si="4"/>
        <v>5.9324875948133108E-3</v>
      </c>
      <c r="W21" s="7">
        <f t="shared" si="5"/>
        <v>6.8164243041729539E-3</v>
      </c>
      <c r="X21" s="7"/>
      <c r="Y21" s="7"/>
      <c r="Z21" s="7"/>
      <c r="AD21" s="6"/>
    </row>
    <row r="22" spans="1:34" x14ac:dyDescent="0.2">
      <c r="A22" s="3" t="s">
        <v>11</v>
      </c>
      <c r="B22" s="7">
        <v>0.11363492479432837</v>
      </c>
      <c r="C22" s="7">
        <v>7.8619217248190154E-2</v>
      </c>
      <c r="D22" s="7">
        <v>7.9465209717248519E-2</v>
      </c>
      <c r="E22" s="7">
        <v>0.25652412945353603</v>
      </c>
      <c r="F22" s="7">
        <v>4.3829937135176439E-2</v>
      </c>
      <c r="G22" s="7">
        <v>7.4910742980223835E-2</v>
      </c>
      <c r="H22" s="7">
        <v>6.8930365746882064E-2</v>
      </c>
      <c r="I22" s="7">
        <v>6.320738017796812E-2</v>
      </c>
      <c r="J22" s="7">
        <v>7.0555173440316366E-2</v>
      </c>
      <c r="K22" s="7">
        <v>5.8660393787387959E-2</v>
      </c>
      <c r="L22" s="7">
        <v>6.7513834518060048E-2</v>
      </c>
      <c r="M22" s="7">
        <v>5.1360298446221121E-2</v>
      </c>
      <c r="N22" s="7">
        <v>4.3870800214080435E-2</v>
      </c>
      <c r="O22" s="7">
        <v>4.4973947454126868E-2</v>
      </c>
      <c r="P22" s="7">
        <v>4.4392247567626754E-2</v>
      </c>
      <c r="Q22" s="7">
        <v>6.5309218131258631E-2</v>
      </c>
      <c r="R22" s="7">
        <v>5.5511056477644649E-2</v>
      </c>
      <c r="S22" s="7">
        <v>5.6102818052330083E-2</v>
      </c>
      <c r="T22" s="7">
        <v>7.0982238888953622E-2</v>
      </c>
      <c r="U22" s="7"/>
      <c r="V22" s="7">
        <f t="shared" si="4"/>
        <v>7.4123891275345258E-2</v>
      </c>
      <c r="W22" s="7">
        <f t="shared" si="5"/>
        <v>4.7237947342064393E-2</v>
      </c>
      <c r="X22" s="7"/>
      <c r="Y22" s="7"/>
      <c r="Z22" s="7"/>
      <c r="AD22" s="6"/>
    </row>
    <row r="23" spans="1:34" x14ac:dyDescent="0.2">
      <c r="A23" s="3" t="s">
        <v>12</v>
      </c>
      <c r="B23" s="7">
        <v>5.8385595060889866E-4</v>
      </c>
      <c r="C23" s="7">
        <v>2.892923678979825E-4</v>
      </c>
      <c r="D23" s="7">
        <v>5.0257982367642846E-4</v>
      </c>
      <c r="E23" s="7">
        <v>1.4923305843752535E-3</v>
      </c>
      <c r="F23" s="7">
        <v>1.9983616318248187E-3</v>
      </c>
      <c r="G23" s="7">
        <v>1.9565762401481273E-3</v>
      </c>
      <c r="H23" s="7">
        <v>2.896870816500576E-4</v>
      </c>
      <c r="I23" s="7">
        <v>2.5953319511275281E-3</v>
      </c>
      <c r="J23" s="7">
        <v>1.9469489390352148E-3</v>
      </c>
      <c r="K23" s="7">
        <v>8.6209732773963831E-4</v>
      </c>
      <c r="L23" s="7">
        <v>1.3149977798471658E-3</v>
      </c>
      <c r="M23" s="7">
        <v>1.0157153295328801E-3</v>
      </c>
      <c r="N23" s="7">
        <v>9.3167149294637514E-4</v>
      </c>
      <c r="O23" s="7">
        <v>5.0451903712651425E-4</v>
      </c>
      <c r="P23" s="7">
        <v>0</v>
      </c>
      <c r="Q23" s="7">
        <v>2.101054380669981E-3</v>
      </c>
      <c r="R23" s="7">
        <v>1.5716760297857682E-3</v>
      </c>
      <c r="S23" s="7">
        <v>1.4259094231858037E-4</v>
      </c>
      <c r="T23" s="7">
        <v>9.3930266265393957E-4</v>
      </c>
      <c r="U23" s="7"/>
      <c r="V23" s="7">
        <f t="shared" si="4"/>
        <v>1.1072941869981659E-3</v>
      </c>
      <c r="W23" s="7">
        <f t="shared" si="5"/>
        <v>7.6209142192318617E-4</v>
      </c>
      <c r="X23" s="7"/>
      <c r="Y23" s="7"/>
      <c r="Z23" s="7"/>
      <c r="AD23" s="6"/>
    </row>
    <row r="24" spans="1:34" x14ac:dyDescent="0.2">
      <c r="A24" s="3" t="s">
        <v>13</v>
      </c>
      <c r="B24" s="7">
        <v>2.8256397450889849E-3</v>
      </c>
      <c r="C24" s="7">
        <v>0</v>
      </c>
      <c r="D24" s="7">
        <v>2.4007061032020084E-3</v>
      </c>
      <c r="E24" s="7">
        <v>4.7273301161013352E-3</v>
      </c>
      <c r="F24" s="7">
        <v>4.1448457909545105E-3</v>
      </c>
      <c r="G24" s="7">
        <v>1.8619338733621642E-2</v>
      </c>
      <c r="H24" s="7">
        <v>1.2872677740001014E-2</v>
      </c>
      <c r="I24" s="7">
        <v>2.1568389608456521E-3</v>
      </c>
      <c r="J24" s="7">
        <v>2.4111419801795386E-3</v>
      </c>
      <c r="K24" s="7">
        <v>5.057238437926895E-4</v>
      </c>
      <c r="L24" s="7">
        <v>1.0413960338888882E-2</v>
      </c>
      <c r="M24" s="7">
        <v>3.06431635441312E-3</v>
      </c>
      <c r="N24" s="7">
        <v>1.3873643356406586E-3</v>
      </c>
      <c r="O24" s="7">
        <v>2.7904907355941738E-3</v>
      </c>
      <c r="P24" s="7">
        <v>2.2751984333560142E-3</v>
      </c>
      <c r="Q24" s="7">
        <v>2.805048418569898E-3</v>
      </c>
      <c r="R24" s="7">
        <v>3.5202764162784632E-3</v>
      </c>
      <c r="S24" s="7">
        <v>6.2735062317539631E-4</v>
      </c>
      <c r="T24" s="7">
        <v>1.1444138274488754E-3</v>
      </c>
      <c r="U24" s="7"/>
      <c r="V24" s="7">
        <f t="shared" si="4"/>
        <v>4.1417190787975183E-3</v>
      </c>
      <c r="W24" s="7">
        <f t="shared" si="5"/>
        <v>4.7443047367591324E-3</v>
      </c>
      <c r="X24" s="7"/>
      <c r="Y24" s="7"/>
      <c r="Z24" s="7"/>
      <c r="AD24" s="6"/>
    </row>
    <row r="25" spans="1:34" x14ac:dyDescent="0.2">
      <c r="A25" s="3" t="s">
        <v>14</v>
      </c>
      <c r="B25" s="7">
        <v>4.7891342645331001</v>
      </c>
      <c r="C25" s="7">
        <v>4.844611270700665</v>
      </c>
      <c r="D25" s="7">
        <v>4.7991156603758505</v>
      </c>
      <c r="E25" s="7">
        <v>4.7283825305691014</v>
      </c>
      <c r="F25" s="7">
        <v>4.8241971114784423</v>
      </c>
      <c r="G25" s="7">
        <v>4.840786291862365</v>
      </c>
      <c r="H25" s="7">
        <v>4.8564431960895798</v>
      </c>
      <c r="I25" s="7">
        <v>4.8262502844629145</v>
      </c>
      <c r="J25" s="7">
        <v>4.8559167796211389</v>
      </c>
      <c r="K25" s="7">
        <v>4.8319773777566599</v>
      </c>
      <c r="L25" s="7">
        <v>4.840067713403962</v>
      </c>
      <c r="M25" s="7">
        <v>4.8733752161166395</v>
      </c>
      <c r="N25" s="7">
        <v>4.837381239835115</v>
      </c>
      <c r="O25" s="7">
        <v>4.8629457468308024</v>
      </c>
      <c r="P25" s="7">
        <v>4.8485076129383842</v>
      </c>
      <c r="Q25" s="7">
        <v>4.8652199309719943</v>
      </c>
      <c r="R25" s="7">
        <v>4.8609034874517292</v>
      </c>
      <c r="S25" s="7">
        <v>4.8227629496797686</v>
      </c>
      <c r="T25" s="7">
        <v>4.8656698642850502</v>
      </c>
      <c r="U25" s="7"/>
      <c r="V25" s="7">
        <f t="shared" si="4"/>
        <v>4.835455185734908</v>
      </c>
      <c r="W25" s="7">
        <f t="shared" si="5"/>
        <v>3.4255839963041795E-2</v>
      </c>
      <c r="X25" s="7"/>
      <c r="Y25" s="7"/>
      <c r="Z25" s="7"/>
      <c r="AD25" s="6"/>
    </row>
    <row r="26" spans="1:34" x14ac:dyDescent="0.2">
      <c r="A26" s="3" t="s">
        <v>15</v>
      </c>
      <c r="B26" s="7">
        <v>8.002410860050635E-2</v>
      </c>
      <c r="C26" s="7">
        <v>7.930162856719182E-2</v>
      </c>
      <c r="D26" s="7">
        <v>7.3465618739445016E-2</v>
      </c>
      <c r="E26" s="7">
        <v>8.0791522544513661E-2</v>
      </c>
      <c r="F26" s="7">
        <v>7.00878844735041E-2</v>
      </c>
      <c r="G26" s="7">
        <v>7.2159227632697581E-2</v>
      </c>
      <c r="H26" s="7">
        <v>7.0291789824428491E-2</v>
      </c>
      <c r="I26" s="7">
        <v>7.5253181104587508E-2</v>
      </c>
      <c r="J26" s="7">
        <v>7.4775376350826012E-2</v>
      </c>
      <c r="K26" s="7">
        <v>7.3182066987423966E-2</v>
      </c>
      <c r="L26" s="7">
        <v>6.8900018484406217E-2</v>
      </c>
      <c r="M26" s="7">
        <v>7.2576332165851465E-2</v>
      </c>
      <c r="N26" s="7">
        <v>7.6449558122175867E-2</v>
      </c>
      <c r="O26" s="7">
        <v>7.0944312046810551E-2</v>
      </c>
      <c r="P26" s="7">
        <v>7.3492922869950308E-2</v>
      </c>
      <c r="Q26" s="7">
        <v>7.3304590593194663E-2</v>
      </c>
      <c r="R26" s="7">
        <v>6.8030441171710809E-2</v>
      </c>
      <c r="S26" s="7">
        <v>6.6913755948900241E-2</v>
      </c>
      <c r="T26" s="7">
        <v>6.9136611590498817E-2</v>
      </c>
      <c r="U26" s="7"/>
      <c r="V26" s="7">
        <f t="shared" si="4"/>
        <v>7.310952356940123E-2</v>
      </c>
      <c r="W26" s="7">
        <f t="shared" si="5"/>
        <v>3.9766263957837526E-3</v>
      </c>
      <c r="X26" s="7"/>
      <c r="Y26" s="7"/>
      <c r="Z26" s="7"/>
      <c r="AD26" s="6"/>
    </row>
    <row r="27" spans="1:34" x14ac:dyDescent="0.2">
      <c r="A27" s="8" t="s">
        <v>20</v>
      </c>
      <c r="B27" s="9">
        <f t="shared" ref="B27:T27" si="6">SUM(B20:B26)</f>
        <v>8.0082089927985134</v>
      </c>
      <c r="C27" s="9">
        <f t="shared" si="6"/>
        <v>8.0182191500940387</v>
      </c>
      <c r="D27" s="9">
        <f t="shared" si="6"/>
        <v>7.9883071720817922</v>
      </c>
      <c r="E27" s="9">
        <f t="shared" si="6"/>
        <v>8.0601018157489754</v>
      </c>
      <c r="F27" s="9">
        <f t="shared" si="6"/>
        <v>7.9814150293374935</v>
      </c>
      <c r="G27" s="9">
        <f t="shared" si="6"/>
        <v>8.025377018795254</v>
      </c>
      <c r="H27" s="9">
        <f t="shared" si="6"/>
        <v>8.021851541881329</v>
      </c>
      <c r="I27" s="9">
        <f t="shared" si="6"/>
        <v>7.9976135877741434</v>
      </c>
      <c r="J27" s="9">
        <f t="shared" si="6"/>
        <v>8.0193909584161389</v>
      </c>
      <c r="K27" s="9">
        <f t="shared" si="6"/>
        <v>7.9943596650797959</v>
      </c>
      <c r="L27" s="9">
        <f t="shared" si="6"/>
        <v>8.0100354334251929</v>
      </c>
      <c r="M27" s="9">
        <f t="shared" si="6"/>
        <v>8.016241164934252</v>
      </c>
      <c r="N27" s="9">
        <f t="shared" si="6"/>
        <v>7.9917253291079495</v>
      </c>
      <c r="O27" s="9">
        <f t="shared" si="6"/>
        <v>8.0042840996084514</v>
      </c>
      <c r="P27" s="9">
        <f t="shared" si="6"/>
        <v>7.9965607550513988</v>
      </c>
      <c r="Q27" s="9">
        <f t="shared" si="6"/>
        <v>8.020691717378531</v>
      </c>
      <c r="R27" s="9">
        <f t="shared" si="6"/>
        <v>8.0078511536241184</v>
      </c>
      <c r="S27" s="9">
        <f t="shared" si="6"/>
        <v>7.9813124303376766</v>
      </c>
      <c r="T27" s="9">
        <f t="shared" si="6"/>
        <v>8.0193014247871108</v>
      </c>
      <c r="U27" s="9"/>
      <c r="V27" s="9">
        <f>SUM(V20:V26)</f>
        <v>8.0085709705401129</v>
      </c>
      <c r="W27" s="6"/>
      <c r="X27" s="9"/>
      <c r="Y27" s="9"/>
      <c r="Z27" s="9"/>
      <c r="AD27" s="6"/>
    </row>
    <row r="28" spans="1:34" x14ac:dyDescent="0.2">
      <c r="A28" s="3" t="s">
        <v>16</v>
      </c>
      <c r="B28" s="7">
        <v>0.10654426173850232</v>
      </c>
      <c r="C28" s="7">
        <v>0.12448456140490535</v>
      </c>
      <c r="D28" s="7">
        <v>0.11124812230839413</v>
      </c>
      <c r="E28" s="7">
        <v>0.11895987583403385</v>
      </c>
      <c r="F28" s="7">
        <v>0.18679775505135054</v>
      </c>
      <c r="G28" s="7">
        <v>9.8485428314431522E-2</v>
      </c>
      <c r="H28" s="7">
        <v>9.3558407157898149E-2</v>
      </c>
      <c r="I28" s="7">
        <v>0.1267794615449076</v>
      </c>
      <c r="J28" s="7">
        <v>9.7462366277051155E-2</v>
      </c>
      <c r="K28" s="7">
        <v>0.12660610110039111</v>
      </c>
      <c r="L28" s="7">
        <v>0.10637870636233801</v>
      </c>
      <c r="M28" s="7">
        <v>0.12406435800185951</v>
      </c>
      <c r="N28" s="7">
        <v>9.5259223289972647E-2</v>
      </c>
      <c r="O28" s="7">
        <v>0.11463749842360597</v>
      </c>
      <c r="P28" s="7">
        <v>9.2785918425757313E-2</v>
      </c>
      <c r="Q28" s="7">
        <v>0.10739087606641957</v>
      </c>
      <c r="R28" s="7">
        <v>0.18618014088994178</v>
      </c>
      <c r="S28" s="7">
        <v>0.1759547462416037</v>
      </c>
      <c r="T28" s="7">
        <v>8.5518297537281546E-2</v>
      </c>
      <c r="U28" s="7"/>
      <c r="V28" s="7">
        <f>AVERAGE(B28:T28)</f>
        <v>0.11995242663003398</v>
      </c>
      <c r="W28" s="7">
        <f>STDEV(B28:T28)</f>
        <v>3.0679864495523575E-2</v>
      </c>
      <c r="X28" s="7"/>
      <c r="Y28" s="7"/>
      <c r="Z28" s="7"/>
      <c r="AD28" s="6"/>
    </row>
    <row r="29" spans="1:34" x14ac:dyDescent="0.2">
      <c r="A29" s="3" t="s">
        <v>17</v>
      </c>
      <c r="B29" s="7">
        <v>0.67006059355734804</v>
      </c>
      <c r="C29" s="7">
        <v>0.64649903656541885</v>
      </c>
      <c r="D29" s="7">
        <v>0.71349127957491254</v>
      </c>
      <c r="E29" s="7">
        <v>0.75673983304722403</v>
      </c>
      <c r="F29" s="7">
        <v>0.47116531428500102</v>
      </c>
      <c r="G29" s="7">
        <v>0.76668552910534782</v>
      </c>
      <c r="H29" s="7">
        <v>0.82013203453731687</v>
      </c>
      <c r="I29" s="7">
        <v>0.65713369803491217</v>
      </c>
      <c r="J29" s="7">
        <v>0.76190296697658144</v>
      </c>
      <c r="K29" s="7">
        <v>0.71249413736327294</v>
      </c>
      <c r="L29" s="7">
        <v>0.71970959871353735</v>
      </c>
      <c r="M29" s="7">
        <v>0.76860437629572609</v>
      </c>
      <c r="N29" s="7">
        <v>0.77946020610125222</v>
      </c>
      <c r="O29" s="7">
        <v>0.75893626660543356</v>
      </c>
      <c r="P29" s="7">
        <v>0.804592958869074</v>
      </c>
      <c r="Q29" s="7">
        <v>0.77449411765884846</v>
      </c>
      <c r="R29" s="7">
        <v>0.41601432219417478</v>
      </c>
      <c r="S29" s="7">
        <v>0.40532941486594548</v>
      </c>
      <c r="T29" s="7">
        <v>0.7553362260223816</v>
      </c>
      <c r="U29" s="7"/>
      <c r="V29" s="7">
        <f>AVERAGE(B29:T29)</f>
        <v>0.69256746896703736</v>
      </c>
      <c r="W29" s="7">
        <f>STDEV(B29:T29)</f>
        <v>0.125850954658451</v>
      </c>
      <c r="X29" s="7"/>
      <c r="Y29" s="7"/>
      <c r="Z29" s="7"/>
      <c r="AD29" s="6"/>
    </row>
    <row r="30" spans="1:34" x14ac:dyDescent="0.2">
      <c r="A30" s="3" t="s">
        <v>47</v>
      </c>
      <c r="B30" s="7">
        <v>2.6510684191707358E-2</v>
      </c>
      <c r="C30" s="7">
        <v>1.2110446201358389E-2</v>
      </c>
      <c r="D30" s="7">
        <v>1.4503179171236117E-2</v>
      </c>
      <c r="E30" s="7">
        <v>4.9449055125748848E-2</v>
      </c>
      <c r="F30" s="7">
        <v>1.8969621335124533E-4</v>
      </c>
      <c r="G30" s="7">
        <v>8.3463716479071834E-4</v>
      </c>
      <c r="H30" s="7">
        <v>8.3413019994790858E-4</v>
      </c>
      <c r="I30" s="7">
        <v>7.6646621128590342E-4</v>
      </c>
      <c r="J30" s="7">
        <v>3.1943474861153474E-3</v>
      </c>
      <c r="K30" s="7">
        <v>1.4639432599460353E-3</v>
      </c>
      <c r="L30" s="7">
        <v>2.9126371456962021E-3</v>
      </c>
      <c r="M30" s="7">
        <v>9.7703228536758033E-3</v>
      </c>
      <c r="N30" s="7">
        <v>1.0159230013678934E-3</v>
      </c>
      <c r="O30" s="7">
        <v>1.9156763096801866E-4</v>
      </c>
      <c r="P30" s="7">
        <v>1.5272178318734601E-3</v>
      </c>
      <c r="Q30" s="7">
        <v>3.5881654393131533E-2</v>
      </c>
      <c r="R30" s="7">
        <v>2.9748122580191836E-3</v>
      </c>
      <c r="S30" s="7">
        <v>3.347797406945453E-3</v>
      </c>
      <c r="T30" s="7">
        <v>5.2492518400927852E-3</v>
      </c>
      <c r="U30" s="7"/>
      <c r="V30" s="7">
        <f>AVERAGE(B30:T30)</f>
        <v>9.0909352414346428E-3</v>
      </c>
      <c r="W30" s="7">
        <f>STDEV(B30:T30)</f>
        <v>1.372666765025983E-2</v>
      </c>
      <c r="X30" s="7"/>
      <c r="Y30" s="7"/>
      <c r="Z30" s="7"/>
      <c r="AD30" s="6"/>
    </row>
    <row r="31" spans="1:34" x14ac:dyDescent="0.2">
      <c r="A31" s="3" t="s">
        <v>25</v>
      </c>
      <c r="B31" s="7">
        <f>IF((1-B28-B29-B30)&gt;0,1-B28-B29-B30,0)</f>
        <v>0.19688446051244232</v>
      </c>
      <c r="C31" s="7">
        <f t="shared" ref="C31:T31" si="7">IF((1-C28-C29-C30)&gt;0,1-C28-C29-C30,0)</f>
        <v>0.21690595582831737</v>
      </c>
      <c r="D31" s="7">
        <f t="shared" si="7"/>
        <v>0.16075741894545725</v>
      </c>
      <c r="E31" s="7">
        <f t="shared" si="7"/>
        <v>7.4851235992993231E-2</v>
      </c>
      <c r="F31" s="7">
        <f t="shared" si="7"/>
        <v>0.34184723445029719</v>
      </c>
      <c r="G31" s="7">
        <f t="shared" si="7"/>
        <v>0.13399440541542995</v>
      </c>
      <c r="H31" s="7">
        <f t="shared" si="7"/>
        <v>8.5475428104837131E-2</v>
      </c>
      <c r="I31" s="7">
        <f t="shared" si="7"/>
        <v>0.21532037420889433</v>
      </c>
      <c r="J31" s="7">
        <f t="shared" si="7"/>
        <v>0.13744031926025202</v>
      </c>
      <c r="K31" s="7">
        <f t="shared" si="7"/>
        <v>0.15943581827638986</v>
      </c>
      <c r="L31" s="7">
        <f t="shared" si="7"/>
        <v>0.17099905777842841</v>
      </c>
      <c r="M31" s="7">
        <f t="shared" si="7"/>
        <v>9.7560942848738549E-2</v>
      </c>
      <c r="N31" s="7">
        <f t="shared" si="7"/>
        <v>0.12426464760740728</v>
      </c>
      <c r="O31" s="7">
        <f t="shared" si="7"/>
        <v>0.12623466733999247</v>
      </c>
      <c r="P31" s="7">
        <f t="shared" si="7"/>
        <v>0.1010939048732952</v>
      </c>
      <c r="Q31" s="7">
        <f t="shared" si="7"/>
        <v>8.2233351881600386E-2</v>
      </c>
      <c r="R31" s="7">
        <f t="shared" si="7"/>
        <v>0.39483072465786428</v>
      </c>
      <c r="S31" s="7">
        <f t="shared" si="7"/>
        <v>0.41536804148550538</v>
      </c>
      <c r="T31" s="7">
        <f t="shared" si="7"/>
        <v>0.15389622460024405</v>
      </c>
      <c r="U31" s="7"/>
      <c r="V31" s="7">
        <f>AVERAGE(B31:T31)</f>
        <v>0.178389169161494</v>
      </c>
      <c r="W31" s="7">
        <f>STDEV(B31:T31)</f>
        <v>0.10128141710905095</v>
      </c>
      <c r="X31" s="7"/>
      <c r="Y31" s="7"/>
      <c r="Z31" s="7"/>
      <c r="AD31" s="6"/>
    </row>
    <row r="32" spans="1:34" x14ac:dyDescent="0.2">
      <c r="A32" s="8" t="s">
        <v>23</v>
      </c>
      <c r="B32" s="9">
        <f t="shared" ref="B32:T32" si="8">SUM(B28:B31)</f>
        <v>1</v>
      </c>
      <c r="C32" s="9">
        <f t="shared" si="8"/>
        <v>1</v>
      </c>
      <c r="D32" s="9">
        <f t="shared" si="8"/>
        <v>1</v>
      </c>
      <c r="E32" s="9">
        <f t="shared" si="8"/>
        <v>1</v>
      </c>
      <c r="F32" s="9">
        <f t="shared" si="8"/>
        <v>1</v>
      </c>
      <c r="G32" s="9">
        <f t="shared" si="8"/>
        <v>1</v>
      </c>
      <c r="H32" s="9">
        <f t="shared" si="8"/>
        <v>1</v>
      </c>
      <c r="I32" s="9">
        <f t="shared" si="8"/>
        <v>1</v>
      </c>
      <c r="J32" s="9">
        <f t="shared" si="8"/>
        <v>1</v>
      </c>
      <c r="K32" s="9">
        <f t="shared" si="8"/>
        <v>1</v>
      </c>
      <c r="L32" s="9">
        <f t="shared" si="8"/>
        <v>1</v>
      </c>
      <c r="M32" s="9">
        <f t="shared" si="8"/>
        <v>1</v>
      </c>
      <c r="N32" s="9">
        <f t="shared" si="8"/>
        <v>1</v>
      </c>
      <c r="O32" s="9">
        <f t="shared" si="8"/>
        <v>1</v>
      </c>
      <c r="P32" s="9">
        <f t="shared" si="8"/>
        <v>1</v>
      </c>
      <c r="Q32" s="9">
        <f t="shared" si="8"/>
        <v>1</v>
      </c>
      <c r="R32" s="9">
        <f t="shared" si="8"/>
        <v>1</v>
      </c>
      <c r="S32" s="9">
        <f t="shared" si="8"/>
        <v>1</v>
      </c>
      <c r="T32" s="9">
        <f t="shared" si="8"/>
        <v>1</v>
      </c>
      <c r="U32" s="9"/>
      <c r="V32" s="9">
        <f>SUM(V28:V31)</f>
        <v>1</v>
      </c>
      <c r="W32" s="6"/>
      <c r="X32" s="9"/>
      <c r="Y32" s="9"/>
      <c r="Z32" s="9"/>
      <c r="AD32" s="6"/>
    </row>
    <row r="33" spans="1:35" x14ac:dyDescent="0.2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D33" s="6"/>
    </row>
    <row r="34" spans="1:35" x14ac:dyDescent="0.2">
      <c r="A34" s="3" t="s">
        <v>21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D34" s="6"/>
    </row>
    <row r="35" spans="1:35" x14ac:dyDescent="0.2">
      <c r="A35" s="3" t="s">
        <v>16</v>
      </c>
      <c r="B35" s="7">
        <f t="shared" ref="B35:I35" si="9">IF(SUM(B28+B29)&gt;1,1-B29,B28)</f>
        <v>0.10654426173850232</v>
      </c>
      <c r="C35" s="7">
        <f t="shared" si="9"/>
        <v>0.12448456140490535</v>
      </c>
      <c r="D35" s="7">
        <f t="shared" si="9"/>
        <v>0.11124812230839413</v>
      </c>
      <c r="E35" s="7">
        <f t="shared" si="9"/>
        <v>0.11895987583403385</v>
      </c>
      <c r="F35" s="7">
        <f t="shared" si="9"/>
        <v>0.18679775505135054</v>
      </c>
      <c r="G35" s="7">
        <f t="shared" si="9"/>
        <v>9.8485428314431522E-2</v>
      </c>
      <c r="H35" s="7">
        <f t="shared" si="9"/>
        <v>9.3558407157898149E-2</v>
      </c>
      <c r="I35" s="7">
        <f t="shared" si="9"/>
        <v>0.1267794615449076</v>
      </c>
      <c r="J35" s="7">
        <f t="shared" ref="J35:T35" si="10">IF(SUM(J28+J29)&gt;1,1-J29,J28)</f>
        <v>9.7462366277051155E-2</v>
      </c>
      <c r="K35" s="7">
        <f t="shared" si="10"/>
        <v>0.12660610110039111</v>
      </c>
      <c r="L35" s="7">
        <f t="shared" si="10"/>
        <v>0.10637870636233801</v>
      </c>
      <c r="M35" s="7">
        <f t="shared" si="10"/>
        <v>0.12406435800185951</v>
      </c>
      <c r="N35" s="7">
        <f t="shared" si="10"/>
        <v>9.5259223289972647E-2</v>
      </c>
      <c r="O35" s="7">
        <f t="shared" si="10"/>
        <v>0.11463749842360597</v>
      </c>
      <c r="P35" s="7">
        <f t="shared" si="10"/>
        <v>9.2785918425757313E-2</v>
      </c>
      <c r="Q35" s="7">
        <f t="shared" si="10"/>
        <v>0.10739087606641957</v>
      </c>
      <c r="R35" s="7">
        <f t="shared" si="10"/>
        <v>0.18618014088994178</v>
      </c>
      <c r="S35" s="7">
        <f t="shared" si="10"/>
        <v>0.1759547462416037</v>
      </c>
      <c r="T35" s="7">
        <f t="shared" si="10"/>
        <v>8.5518297537281546E-2</v>
      </c>
      <c r="U35" s="7"/>
      <c r="V35" s="7">
        <f>AVERAGE(B35:T35)</f>
        <v>0.11995242663003398</v>
      </c>
      <c r="W35" s="7">
        <f>STDEV(B35:T35)</f>
        <v>3.0679864495523575E-2</v>
      </c>
      <c r="X35" s="7"/>
      <c r="Y35" s="7"/>
      <c r="Z35" s="7"/>
      <c r="AD35" s="7"/>
      <c r="AH35" s="6"/>
      <c r="AI35" s="6"/>
    </row>
    <row r="36" spans="1:35" x14ac:dyDescent="0.2">
      <c r="A36" s="3" t="s">
        <v>17</v>
      </c>
      <c r="B36" s="7">
        <f t="shared" ref="B36:T36" si="11">B29</f>
        <v>0.67006059355734804</v>
      </c>
      <c r="C36" s="7">
        <f t="shared" si="11"/>
        <v>0.64649903656541885</v>
      </c>
      <c r="D36" s="7">
        <f t="shared" si="11"/>
        <v>0.71349127957491254</v>
      </c>
      <c r="E36" s="7">
        <f t="shared" si="11"/>
        <v>0.75673983304722403</v>
      </c>
      <c r="F36" s="7">
        <f t="shared" si="11"/>
        <v>0.47116531428500102</v>
      </c>
      <c r="G36" s="7">
        <f t="shared" si="11"/>
        <v>0.76668552910534782</v>
      </c>
      <c r="H36" s="7">
        <f t="shared" si="11"/>
        <v>0.82013203453731687</v>
      </c>
      <c r="I36" s="7">
        <f t="shared" si="11"/>
        <v>0.65713369803491217</v>
      </c>
      <c r="J36" s="7">
        <f t="shared" si="11"/>
        <v>0.76190296697658144</v>
      </c>
      <c r="K36" s="7">
        <f t="shared" si="11"/>
        <v>0.71249413736327294</v>
      </c>
      <c r="L36" s="7">
        <f t="shared" si="11"/>
        <v>0.71970959871353735</v>
      </c>
      <c r="M36" s="7">
        <f t="shared" si="11"/>
        <v>0.76860437629572609</v>
      </c>
      <c r="N36" s="7">
        <f t="shared" si="11"/>
        <v>0.77946020610125222</v>
      </c>
      <c r="O36" s="7">
        <f t="shared" si="11"/>
        <v>0.75893626660543356</v>
      </c>
      <c r="P36" s="7">
        <f t="shared" si="11"/>
        <v>0.804592958869074</v>
      </c>
      <c r="Q36" s="7">
        <f t="shared" si="11"/>
        <v>0.77449411765884846</v>
      </c>
      <c r="R36" s="7">
        <f t="shared" si="11"/>
        <v>0.41601432219417478</v>
      </c>
      <c r="S36" s="7">
        <f t="shared" si="11"/>
        <v>0.40532941486594548</v>
      </c>
      <c r="T36" s="7">
        <f t="shared" si="11"/>
        <v>0.7553362260223816</v>
      </c>
      <c r="U36" s="7"/>
      <c r="V36" s="7">
        <f>AVERAGE(B36:T36)</f>
        <v>0.69256746896703736</v>
      </c>
      <c r="W36" s="7">
        <f>STDEV(B36:T36)</f>
        <v>0.125850954658451</v>
      </c>
      <c r="X36" s="7"/>
      <c r="Y36" s="7"/>
      <c r="Z36" s="7"/>
      <c r="AD36" s="7"/>
      <c r="AH36" s="6"/>
      <c r="AI36" s="6"/>
    </row>
    <row r="37" spans="1:35" x14ac:dyDescent="0.2">
      <c r="A37" s="3" t="s">
        <v>24</v>
      </c>
      <c r="B37" s="7">
        <f>1-B35-B36</f>
        <v>0.22339514470414967</v>
      </c>
      <c r="C37" s="7">
        <f t="shared" ref="C37:T37" si="12">1-C35-C36</f>
        <v>0.22901640202967577</v>
      </c>
      <c r="D37" s="7">
        <f t="shared" si="12"/>
        <v>0.17526059811669337</v>
      </c>
      <c r="E37" s="7">
        <f t="shared" si="12"/>
        <v>0.12430029111874208</v>
      </c>
      <c r="F37" s="7">
        <f t="shared" si="12"/>
        <v>0.34203693066364843</v>
      </c>
      <c r="G37" s="7">
        <f t="shared" si="12"/>
        <v>0.13482904258022066</v>
      </c>
      <c r="H37" s="7">
        <f t="shared" si="12"/>
        <v>8.6309558304785039E-2</v>
      </c>
      <c r="I37" s="7">
        <f t="shared" si="12"/>
        <v>0.21608684042018023</v>
      </c>
      <c r="J37" s="7">
        <f t="shared" si="12"/>
        <v>0.14063466674636738</v>
      </c>
      <c r="K37" s="7">
        <f t="shared" si="12"/>
        <v>0.16089976153633589</v>
      </c>
      <c r="L37" s="7">
        <f t="shared" si="12"/>
        <v>0.17391169492412462</v>
      </c>
      <c r="M37" s="7">
        <f t="shared" si="12"/>
        <v>0.10733126570241436</v>
      </c>
      <c r="N37" s="7">
        <f t="shared" si="12"/>
        <v>0.12528057060877518</v>
      </c>
      <c r="O37" s="7">
        <f t="shared" si="12"/>
        <v>0.1264262349709605</v>
      </c>
      <c r="P37" s="7">
        <f t="shared" si="12"/>
        <v>0.10262112270516865</v>
      </c>
      <c r="Q37" s="7">
        <f t="shared" si="12"/>
        <v>0.11811500627473193</v>
      </c>
      <c r="R37" s="7">
        <f t="shared" si="12"/>
        <v>0.3978055369158835</v>
      </c>
      <c r="S37" s="7">
        <f t="shared" si="12"/>
        <v>0.41871583889245084</v>
      </c>
      <c r="T37" s="7">
        <f t="shared" si="12"/>
        <v>0.15914547644033683</v>
      </c>
      <c r="U37" s="7"/>
      <c r="V37" s="7">
        <f>AVERAGE(B37:T37)</f>
        <v>0.1874801044029287</v>
      </c>
      <c r="W37" s="7">
        <f>STDEV(B37:T37)</f>
        <v>9.7893764077425061E-2</v>
      </c>
      <c r="X37" s="7"/>
      <c r="Y37" s="7"/>
      <c r="Z37" s="7"/>
      <c r="AD37" s="7"/>
      <c r="AH37" s="6"/>
      <c r="AI37" s="6"/>
    </row>
    <row r="38" spans="1:35" x14ac:dyDescent="0.2">
      <c r="A38" s="11" t="s">
        <v>22</v>
      </c>
      <c r="B38" s="10">
        <f>SUM(B35:B37)</f>
        <v>1</v>
      </c>
      <c r="C38" s="10">
        <f t="shared" ref="C38:T38" si="13">SUM(C35:C37)</f>
        <v>1</v>
      </c>
      <c r="D38" s="10">
        <f t="shared" si="13"/>
        <v>1</v>
      </c>
      <c r="E38" s="10">
        <f t="shared" si="13"/>
        <v>1</v>
      </c>
      <c r="F38" s="10">
        <f t="shared" si="13"/>
        <v>1</v>
      </c>
      <c r="G38" s="10">
        <f t="shared" si="13"/>
        <v>1</v>
      </c>
      <c r="H38" s="10">
        <f t="shared" si="13"/>
        <v>1</v>
      </c>
      <c r="I38" s="10">
        <f t="shared" si="13"/>
        <v>1</v>
      </c>
      <c r="J38" s="10">
        <f t="shared" si="13"/>
        <v>1</v>
      </c>
      <c r="K38" s="10">
        <f t="shared" si="13"/>
        <v>1</v>
      </c>
      <c r="L38" s="10">
        <f t="shared" si="13"/>
        <v>1</v>
      </c>
      <c r="M38" s="10">
        <f t="shared" si="13"/>
        <v>1</v>
      </c>
      <c r="N38" s="10">
        <f t="shared" si="13"/>
        <v>1</v>
      </c>
      <c r="O38" s="10">
        <f t="shared" si="13"/>
        <v>1</v>
      </c>
      <c r="P38" s="10">
        <f t="shared" si="13"/>
        <v>1</v>
      </c>
      <c r="Q38" s="10">
        <f t="shared" si="13"/>
        <v>1</v>
      </c>
      <c r="R38" s="10">
        <f t="shared" si="13"/>
        <v>1</v>
      </c>
      <c r="S38" s="10">
        <f t="shared" si="13"/>
        <v>1</v>
      </c>
      <c r="T38" s="10">
        <f t="shared" si="13"/>
        <v>1</v>
      </c>
      <c r="U38" s="10"/>
      <c r="V38" s="9">
        <f>SUM(V34:V37)</f>
        <v>1</v>
      </c>
      <c r="W38" s="6"/>
      <c r="X38" s="10"/>
      <c r="Y38" s="10"/>
      <c r="Z38" s="10"/>
      <c r="AD38" s="6"/>
    </row>
    <row r="39" spans="1:35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35" ht="17" x14ac:dyDescent="0.25">
      <c r="A40" s="12" t="s">
        <v>40</v>
      </c>
    </row>
    <row r="42" spans="1:35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35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35" x14ac:dyDescent="0.2">
      <c r="H44" s="6"/>
    </row>
    <row r="45" spans="1:35" x14ac:dyDescent="0.2">
      <c r="H45" s="6"/>
    </row>
    <row r="46" spans="1:35" x14ac:dyDescent="0.2">
      <c r="H46" s="6"/>
    </row>
    <row r="47" spans="1:35" x14ac:dyDescent="0.2">
      <c r="H47" s="6"/>
    </row>
    <row r="48" spans="1:35" x14ac:dyDescent="0.2">
      <c r="H48" s="6"/>
    </row>
    <row r="49" spans="8:8" x14ac:dyDescent="0.2">
      <c r="H49" s="6"/>
    </row>
    <row r="50" spans="8:8" x14ac:dyDescent="0.2">
      <c r="H50" s="6"/>
    </row>
    <row r="51" spans="8:8" x14ac:dyDescent="0.2">
      <c r="H51" s="6"/>
    </row>
    <row r="52" spans="8:8" x14ac:dyDescent="0.2">
      <c r="H52" s="6"/>
    </row>
  </sheetData>
  <mergeCells count="1">
    <mergeCell ref="B19:T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B37BE-DD99-4B3E-B8E1-D8ACC357C8F3}">
  <dimension ref="A1:AI52"/>
  <sheetViews>
    <sheetView workbookViewId="0">
      <selection sqref="A1:A2"/>
    </sheetView>
  </sheetViews>
  <sheetFormatPr baseColWidth="10" defaultColWidth="9.1640625" defaultRowHeight="15" x14ac:dyDescent="0.2"/>
  <cols>
    <col min="1" max="1" width="32.33203125" customWidth="1"/>
  </cols>
  <sheetData>
    <row r="1" spans="1:34" x14ac:dyDescent="0.2">
      <c r="A1" t="s">
        <v>154</v>
      </c>
    </row>
    <row r="2" spans="1:34" x14ac:dyDescent="0.2">
      <c r="A2" t="s">
        <v>155</v>
      </c>
    </row>
    <row r="3" spans="1:34" x14ac:dyDescent="0.2">
      <c r="A3" s="2" t="s">
        <v>144</v>
      </c>
    </row>
    <row r="4" spans="1:34" x14ac:dyDescent="0.2">
      <c r="L4" s="4"/>
    </row>
    <row r="5" spans="1:34" x14ac:dyDescent="0.2">
      <c r="A5" s="3" t="s">
        <v>6</v>
      </c>
      <c r="B5" s="4"/>
      <c r="C5" s="4"/>
      <c r="D5" s="4"/>
      <c r="E5" s="4"/>
      <c r="F5" s="4"/>
      <c r="I5" s="4"/>
      <c r="V5" s="3" t="s">
        <v>27</v>
      </c>
      <c r="W5" s="3" t="s">
        <v>36</v>
      </c>
    </row>
    <row r="6" spans="1:34" ht="17" x14ac:dyDescent="0.25">
      <c r="A6" s="3" t="s">
        <v>42</v>
      </c>
      <c r="B6" s="7">
        <v>41.057000000000002</v>
      </c>
      <c r="C6" s="7">
        <v>41.837000000000003</v>
      </c>
      <c r="D6" s="7">
        <v>40.436999999999998</v>
      </c>
      <c r="E6" s="7">
        <v>39.710999999999999</v>
      </c>
      <c r="F6" s="7">
        <v>40.402999999999999</v>
      </c>
      <c r="G6" s="7">
        <v>40.024999999999999</v>
      </c>
      <c r="H6" s="7">
        <v>40.695</v>
      </c>
      <c r="I6" s="7">
        <v>41.536000000000001</v>
      </c>
      <c r="J6" s="7">
        <v>40.267000000000003</v>
      </c>
      <c r="K6" s="7">
        <v>40.845999999999997</v>
      </c>
      <c r="L6" s="7">
        <v>39.607999999999997</v>
      </c>
      <c r="M6" s="7">
        <v>40.780999999999999</v>
      </c>
      <c r="N6" s="7">
        <v>41.046999999999997</v>
      </c>
      <c r="O6" s="7">
        <v>40.356999999999999</v>
      </c>
      <c r="P6" s="7">
        <v>40.978999999999999</v>
      </c>
      <c r="Q6" s="7">
        <v>40.654000000000003</v>
      </c>
      <c r="R6" s="7">
        <v>40.866999999999997</v>
      </c>
      <c r="S6" s="7">
        <v>40.709000000000003</v>
      </c>
      <c r="T6" s="7">
        <v>40.719000000000001</v>
      </c>
      <c r="U6" s="7"/>
      <c r="V6" s="7">
        <f t="shared" ref="V6:V15" si="0">AVERAGE(B6:T6)</f>
        <v>40.659736842105268</v>
      </c>
      <c r="W6" s="7">
        <f t="shared" ref="W6:W15" si="1">STDEV(B6:T6)</f>
        <v>0.54942584598280331</v>
      </c>
      <c r="X6" s="7"/>
      <c r="Y6" s="7"/>
      <c r="Z6" s="7"/>
      <c r="AD6" s="7"/>
    </row>
    <row r="7" spans="1:34" ht="17" x14ac:dyDescent="0.25">
      <c r="A7" s="3" t="s">
        <v>43</v>
      </c>
      <c r="B7" s="7">
        <v>1.115</v>
      </c>
      <c r="C7" s="7">
        <v>0.216</v>
      </c>
      <c r="D7" s="7">
        <v>0.46800000000000003</v>
      </c>
      <c r="E7" s="7">
        <v>0</v>
      </c>
      <c r="F7" s="7">
        <v>0</v>
      </c>
      <c r="G7" s="7">
        <v>0</v>
      </c>
      <c r="H7" s="7">
        <v>1.7999999999999999E-2</v>
      </c>
      <c r="I7" s="7">
        <v>0</v>
      </c>
      <c r="J7" s="7">
        <v>5.3999999999999999E-2</v>
      </c>
      <c r="K7" s="7">
        <v>1.7000000000000001E-2</v>
      </c>
      <c r="L7" s="7">
        <v>0.221</v>
      </c>
      <c r="M7" s="7">
        <v>0</v>
      </c>
      <c r="N7" s="7">
        <v>0</v>
      </c>
      <c r="O7" s="7">
        <v>0.22700000000000001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/>
      <c r="V7" s="7">
        <f t="shared" si="0"/>
        <v>0.12294736842105262</v>
      </c>
      <c r="W7" s="7">
        <f t="shared" si="1"/>
        <v>0.27137499141393312</v>
      </c>
      <c r="X7" s="7"/>
      <c r="Y7" s="7"/>
      <c r="Z7" s="7"/>
      <c r="AD7" s="7"/>
    </row>
    <row r="8" spans="1:34" x14ac:dyDescent="0.2">
      <c r="A8" s="3" t="s">
        <v>0</v>
      </c>
      <c r="B8" s="7">
        <v>0.67</v>
      </c>
      <c r="C8" s="7">
        <v>0.63800000000000001</v>
      </c>
      <c r="D8" s="7">
        <v>0.83399999999999996</v>
      </c>
      <c r="E8" s="7">
        <v>1.252</v>
      </c>
      <c r="F8" s="7">
        <v>1.0680000000000001</v>
      </c>
      <c r="G8" s="7">
        <v>1.0229999999999999</v>
      </c>
      <c r="H8" s="7">
        <v>1.48</v>
      </c>
      <c r="I8" s="7">
        <v>1.254</v>
      </c>
      <c r="J8" s="7">
        <v>1.284</v>
      </c>
      <c r="K8" s="7">
        <v>1.262</v>
      </c>
      <c r="L8" s="7">
        <v>1.6950000000000001</v>
      </c>
      <c r="M8" s="7">
        <v>1.133</v>
      </c>
      <c r="N8" s="7">
        <v>1.099</v>
      </c>
      <c r="O8" s="7">
        <v>1.218</v>
      </c>
      <c r="P8" s="7">
        <v>1.7929999999999999</v>
      </c>
      <c r="Q8" s="7">
        <v>0.90800000000000003</v>
      </c>
      <c r="R8" s="7">
        <v>0.69499999999999995</v>
      </c>
      <c r="S8" s="7">
        <v>0.69799999999999995</v>
      </c>
      <c r="T8" s="7">
        <v>0.91500000000000004</v>
      </c>
      <c r="U8" s="7"/>
      <c r="V8" s="7">
        <f t="shared" si="0"/>
        <v>1.101</v>
      </c>
      <c r="W8" s="7">
        <f t="shared" si="1"/>
        <v>0.3311058910848777</v>
      </c>
      <c r="X8" s="7"/>
      <c r="Y8" s="7"/>
      <c r="Z8" s="7"/>
      <c r="AD8" s="7"/>
    </row>
    <row r="9" spans="1:34" x14ac:dyDescent="0.2">
      <c r="A9" s="3" t="s">
        <v>48</v>
      </c>
      <c r="B9" s="7">
        <v>3.5000000000000003E-2</v>
      </c>
      <c r="C9" s="7">
        <v>1.4999999999999999E-2</v>
      </c>
      <c r="D9" s="7">
        <v>2.8000000000000001E-2</v>
      </c>
      <c r="E9" s="7">
        <v>4.7E-2</v>
      </c>
      <c r="F9" s="7">
        <v>2.7E-2</v>
      </c>
      <c r="G9" s="7">
        <v>4.5999999999999999E-2</v>
      </c>
      <c r="H9" s="7">
        <v>4.3999999999999997E-2</v>
      </c>
      <c r="I9" s="7">
        <v>0.03</v>
      </c>
      <c r="J9" s="7">
        <v>1.2999999999999999E-2</v>
      </c>
      <c r="K9" s="7">
        <v>3.5000000000000003E-2</v>
      </c>
      <c r="L9" s="7">
        <v>3.7999999999999999E-2</v>
      </c>
      <c r="M9" s="7">
        <v>1.4E-2</v>
      </c>
      <c r="N9" s="7">
        <v>2.1999999999999999E-2</v>
      </c>
      <c r="O9" s="7">
        <v>2.5000000000000001E-2</v>
      </c>
      <c r="P9" s="7">
        <v>2.3E-2</v>
      </c>
      <c r="Q9" s="7">
        <v>2.3E-2</v>
      </c>
      <c r="R9" s="7">
        <v>2.4E-2</v>
      </c>
      <c r="S9" s="7">
        <v>0</v>
      </c>
      <c r="T9" s="7">
        <v>1.2999999999999999E-2</v>
      </c>
      <c r="U9" s="7"/>
      <c r="V9" s="7">
        <f t="shared" si="0"/>
        <v>2.6421052631578953E-2</v>
      </c>
      <c r="W9" s="7">
        <f t="shared" si="1"/>
        <v>1.2486952254581051E-2</v>
      </c>
      <c r="X9" s="7"/>
      <c r="Y9" s="7"/>
      <c r="Z9" s="7"/>
      <c r="AD9" s="7"/>
    </row>
    <row r="10" spans="1:34" x14ac:dyDescent="0.2">
      <c r="A10" s="3" t="s">
        <v>1</v>
      </c>
      <c r="B10" s="7">
        <v>0.22800000000000001</v>
      </c>
      <c r="C10" s="7">
        <v>0.10100000000000001</v>
      </c>
      <c r="D10" s="7">
        <v>0.41</v>
      </c>
      <c r="E10" s="7">
        <v>3.4000000000000002E-2</v>
      </c>
      <c r="F10" s="7">
        <v>4.1000000000000002E-2</v>
      </c>
      <c r="G10" s="7">
        <v>6.3E-2</v>
      </c>
      <c r="H10" s="7">
        <v>4.7E-2</v>
      </c>
      <c r="I10" s="7">
        <v>4.3999999999999997E-2</v>
      </c>
      <c r="J10" s="7">
        <v>8.2000000000000003E-2</v>
      </c>
      <c r="K10" s="7">
        <v>5.5E-2</v>
      </c>
      <c r="L10" s="7">
        <v>9.4E-2</v>
      </c>
      <c r="M10" s="7">
        <v>3.6999999999999998E-2</v>
      </c>
      <c r="N10" s="7">
        <v>1.7000000000000001E-2</v>
      </c>
      <c r="O10" s="7">
        <v>2.5999999999999999E-2</v>
      </c>
      <c r="P10" s="7">
        <v>7.0000000000000001E-3</v>
      </c>
      <c r="Q10" s="7">
        <v>9.7000000000000003E-2</v>
      </c>
      <c r="R10" s="7">
        <v>6.0999999999999999E-2</v>
      </c>
      <c r="S10" s="7">
        <v>0.08</v>
      </c>
      <c r="T10" s="7">
        <v>0.112</v>
      </c>
      <c r="U10" s="7"/>
      <c r="V10" s="7">
        <f t="shared" si="0"/>
        <v>8.6105263157894726E-2</v>
      </c>
      <c r="W10" s="7">
        <f t="shared" si="1"/>
        <v>9.2318828425578175E-2</v>
      </c>
      <c r="X10" s="7"/>
      <c r="Y10" s="7"/>
      <c r="Z10" s="7"/>
      <c r="AD10" s="7"/>
    </row>
    <row r="11" spans="1:34" x14ac:dyDescent="0.2">
      <c r="A11" s="3" t="s">
        <v>2</v>
      </c>
      <c r="B11" s="7">
        <v>53.378999999999998</v>
      </c>
      <c r="C11" s="7">
        <v>54.384999999999998</v>
      </c>
      <c r="D11" s="7">
        <v>51.442</v>
      </c>
      <c r="E11" s="7">
        <v>51.924999999999997</v>
      </c>
      <c r="F11" s="7">
        <v>51.703000000000003</v>
      </c>
      <c r="G11" s="7">
        <v>51.71</v>
      </c>
      <c r="H11" s="7">
        <v>51.86</v>
      </c>
      <c r="I11" s="7">
        <v>54.37</v>
      </c>
      <c r="J11" s="7">
        <v>51.485999999999997</v>
      </c>
      <c r="K11" s="7">
        <v>51.703000000000003</v>
      </c>
      <c r="L11" s="7">
        <v>50.505000000000003</v>
      </c>
      <c r="M11" s="7">
        <v>52.088000000000001</v>
      </c>
      <c r="N11" s="7">
        <v>51.661999999999999</v>
      </c>
      <c r="O11" s="7">
        <v>52.76</v>
      </c>
      <c r="P11" s="7">
        <v>52.366999999999997</v>
      </c>
      <c r="Q11" s="7">
        <v>52.247</v>
      </c>
      <c r="R11" s="7">
        <v>53.344000000000001</v>
      </c>
      <c r="S11" s="7">
        <v>53.591000000000001</v>
      </c>
      <c r="T11" s="7">
        <v>53.110999999999997</v>
      </c>
      <c r="U11" s="7"/>
      <c r="V11" s="7">
        <f t="shared" si="0"/>
        <v>52.401999999999994</v>
      </c>
      <c r="W11" s="7">
        <f t="shared" si="1"/>
        <v>1.0461527931744314</v>
      </c>
      <c r="X11" s="7"/>
      <c r="Y11" s="7"/>
      <c r="Z11" s="7"/>
      <c r="AD11" s="7"/>
    </row>
    <row r="12" spans="1:34" ht="17" x14ac:dyDescent="0.25">
      <c r="A12" s="3" t="s">
        <v>44</v>
      </c>
      <c r="B12" s="7">
        <v>0.55800000000000005</v>
      </c>
      <c r="C12" s="7">
        <v>0.47499999999999998</v>
      </c>
      <c r="D12" s="7">
        <v>0.45300000000000001</v>
      </c>
      <c r="E12" s="7">
        <v>0.39700000000000002</v>
      </c>
      <c r="F12" s="7">
        <v>0.443</v>
      </c>
      <c r="G12" s="7">
        <v>0.42799999999999999</v>
      </c>
      <c r="H12" s="7">
        <v>0.45</v>
      </c>
      <c r="I12" s="7">
        <v>0.44400000000000001</v>
      </c>
      <c r="J12" s="7">
        <v>0.44800000000000001</v>
      </c>
      <c r="K12" s="7">
        <v>0.44800000000000001</v>
      </c>
      <c r="L12" s="7">
        <v>0.46400000000000002</v>
      </c>
      <c r="M12" s="7">
        <v>0.46</v>
      </c>
      <c r="N12" s="7">
        <v>0.442</v>
      </c>
      <c r="O12" s="7">
        <v>0.441</v>
      </c>
      <c r="P12" s="7">
        <v>0.47599999999999998</v>
      </c>
      <c r="Q12" s="7">
        <v>0.42799999999999999</v>
      </c>
      <c r="R12" s="7">
        <v>0.46</v>
      </c>
      <c r="S12" s="7">
        <v>0.44</v>
      </c>
      <c r="T12" s="7">
        <v>0.44700000000000001</v>
      </c>
      <c r="U12" s="7"/>
      <c r="V12" s="7">
        <f t="shared" si="0"/>
        <v>0.45273684210526316</v>
      </c>
      <c r="W12" s="7">
        <f t="shared" si="1"/>
        <v>3.1048066866398483E-2</v>
      </c>
      <c r="X12" s="7"/>
      <c r="Y12" s="7"/>
      <c r="Z12" s="7"/>
      <c r="AD12" s="7"/>
    </row>
    <row r="13" spans="1:34" x14ac:dyDescent="0.2">
      <c r="A13" s="3" t="s">
        <v>3</v>
      </c>
      <c r="B13" s="7">
        <v>0.63500000000000001</v>
      </c>
      <c r="C13" s="7">
        <v>0.78400000000000003</v>
      </c>
      <c r="D13" s="7">
        <v>0.496</v>
      </c>
      <c r="E13" s="7">
        <v>0.81499999999999995</v>
      </c>
      <c r="F13" s="7">
        <v>0.50800000000000001</v>
      </c>
      <c r="G13" s="7">
        <v>0.60799999999999998</v>
      </c>
      <c r="H13" s="7">
        <v>0.53900000000000003</v>
      </c>
      <c r="I13" s="7">
        <v>0.50700000000000001</v>
      </c>
      <c r="J13" s="7">
        <v>0.65800000000000003</v>
      </c>
      <c r="K13" s="7">
        <v>0.53400000000000003</v>
      </c>
      <c r="L13" s="7">
        <v>0.45500000000000002</v>
      </c>
      <c r="M13" s="7">
        <v>0.72299999999999998</v>
      </c>
      <c r="N13" s="7">
        <v>0.56299999999999994</v>
      </c>
      <c r="O13" s="7">
        <v>0.63700000000000001</v>
      </c>
      <c r="P13" s="7">
        <v>0.66400000000000003</v>
      </c>
      <c r="Q13" s="7">
        <v>0.69699999999999995</v>
      </c>
      <c r="R13" s="7">
        <v>0.70799999999999996</v>
      </c>
      <c r="S13" s="7">
        <v>0.64600000000000002</v>
      </c>
      <c r="T13" s="7">
        <v>0.90500000000000003</v>
      </c>
      <c r="U13" s="7"/>
      <c r="V13" s="7">
        <f t="shared" si="0"/>
        <v>0.63589473684210518</v>
      </c>
      <c r="W13" s="7">
        <f t="shared" si="1"/>
        <v>0.11913153082801797</v>
      </c>
      <c r="X13" s="7"/>
      <c r="Y13" s="7"/>
      <c r="Z13" s="7"/>
      <c r="AD13" s="7"/>
    </row>
    <row r="14" spans="1:34" x14ac:dyDescent="0.2">
      <c r="A14" s="3" t="s">
        <v>4</v>
      </c>
      <c r="B14" s="7">
        <v>4.665</v>
      </c>
      <c r="C14" s="7">
        <v>4.4969999999999999</v>
      </c>
      <c r="D14" s="7">
        <v>4.9210000000000003</v>
      </c>
      <c r="E14" s="7">
        <v>4.4779999999999998</v>
      </c>
      <c r="F14" s="7">
        <v>4.2149999999999999</v>
      </c>
      <c r="G14" s="7">
        <v>4.87</v>
      </c>
      <c r="H14" s="7">
        <v>5.0990000000000002</v>
      </c>
      <c r="I14" s="7">
        <v>2.9430000000000001</v>
      </c>
      <c r="J14" s="7">
        <v>5.1390000000000002</v>
      </c>
      <c r="K14" s="7">
        <v>5.0270000000000001</v>
      </c>
      <c r="L14" s="7">
        <v>5.25</v>
      </c>
      <c r="M14" s="7">
        <v>4.5309999999999997</v>
      </c>
      <c r="N14" s="7">
        <v>5.1879999999999997</v>
      </c>
      <c r="O14" s="7">
        <v>4.202</v>
      </c>
      <c r="P14" s="7">
        <v>4.24</v>
      </c>
      <c r="Q14" s="7">
        <v>4.4710000000000001</v>
      </c>
      <c r="R14" s="7">
        <v>4.258</v>
      </c>
      <c r="S14" s="7">
        <v>4.5949999999999998</v>
      </c>
      <c r="T14" s="7">
        <v>4.2830000000000004</v>
      </c>
      <c r="U14" s="7"/>
      <c r="V14" s="7">
        <f t="shared" si="0"/>
        <v>4.5722105263157893</v>
      </c>
      <c r="W14" s="7">
        <f t="shared" si="1"/>
        <v>0.53238661588354508</v>
      </c>
      <c r="X14" s="7"/>
      <c r="Y14" s="7"/>
      <c r="Z14" s="7"/>
      <c r="AD14" s="7"/>
    </row>
    <row r="15" spans="1:34" x14ac:dyDescent="0.2">
      <c r="A15" s="3" t="s">
        <v>124</v>
      </c>
      <c r="B15" s="7">
        <v>4.3256650430872991E-2</v>
      </c>
      <c r="C15" s="7">
        <v>7.2094417384788315E-3</v>
      </c>
      <c r="D15" s="7">
        <v>6.2481828400149882E-2</v>
      </c>
      <c r="E15" s="7">
        <v>0.15660509554140131</v>
      </c>
      <c r="F15" s="7">
        <v>4.6460846759085808E-2</v>
      </c>
      <c r="G15" s="7">
        <v>4.3256650430872991E-2</v>
      </c>
      <c r="H15" s="7">
        <v>1.562045710003747E-2</v>
      </c>
      <c r="I15" s="7">
        <v>7.6099662795054337E-3</v>
      </c>
      <c r="J15" s="7">
        <v>0.13657886849007123</v>
      </c>
      <c r="K15" s="7">
        <v>0.12896890221056578</v>
      </c>
      <c r="L15" s="7">
        <v>0.22910003746721622</v>
      </c>
      <c r="M15" s="7">
        <v>0.21668377669539157</v>
      </c>
      <c r="N15" s="7">
        <v>0.12656575496440617</v>
      </c>
      <c r="O15" s="7">
        <v>9.9330086174597237E-2</v>
      </c>
      <c r="P15" s="7">
        <v>0.19105020606968903</v>
      </c>
      <c r="Q15" s="7">
        <v>0.13778044211315099</v>
      </c>
      <c r="R15" s="7">
        <v>5.6874484825777449E-2</v>
      </c>
      <c r="S15" s="7">
        <v>8.5311727238666174E-2</v>
      </c>
      <c r="T15" s="7">
        <v>0.11455001873360811</v>
      </c>
      <c r="U15" s="7"/>
      <c r="V15" s="7">
        <f t="shared" si="0"/>
        <v>0.10027869692966024</v>
      </c>
      <c r="W15" s="7">
        <f t="shared" si="1"/>
        <v>6.8049135305437547E-2</v>
      </c>
      <c r="X15" s="7"/>
      <c r="Y15" s="7"/>
      <c r="Z15" s="7"/>
      <c r="AD15" s="7"/>
    </row>
    <row r="16" spans="1:34" x14ac:dyDescent="0.2">
      <c r="A16" s="14" t="s">
        <v>125</v>
      </c>
      <c r="B16" s="7">
        <f>B13*0.5*16/19+B14*0.5*16/35.45+B15*16/32.07</f>
        <v>1.3416998901849826</v>
      </c>
      <c r="C16" s="7">
        <f t="shared" ref="C16:T16" si="2">C13*0.5*16/19+C14*0.5*16/35.45+C15*16/32.07</f>
        <v>1.3485399156296476</v>
      </c>
      <c r="D16" s="7">
        <f t="shared" si="2"/>
        <v>1.3505366909069254</v>
      </c>
      <c r="E16" s="7">
        <f t="shared" si="2"/>
        <v>1.4318396000782367</v>
      </c>
      <c r="F16" s="7">
        <f t="shared" si="2"/>
        <v>1.1882733262392882</v>
      </c>
      <c r="G16" s="7">
        <f t="shared" si="2"/>
        <v>1.3765938104581623</v>
      </c>
      <c r="H16" s="7">
        <f t="shared" si="2"/>
        <v>1.3854316636331228</v>
      </c>
      <c r="I16" s="7">
        <f t="shared" si="2"/>
        <v>0.88141704758985417</v>
      </c>
      <c r="J16" s="7">
        <f t="shared" si="2"/>
        <v>1.504910921301815</v>
      </c>
      <c r="K16" s="7">
        <f t="shared" si="2"/>
        <v>1.4236286818182631</v>
      </c>
      <c r="L16" s="7">
        <f t="shared" si="2"/>
        <v>1.4906462127354843</v>
      </c>
      <c r="M16" s="7">
        <f t="shared" si="2"/>
        <v>1.4350370386790483</v>
      </c>
      <c r="N16" s="7">
        <f t="shared" si="2"/>
        <v>1.4709731204036938</v>
      </c>
      <c r="O16" s="7">
        <f t="shared" si="2"/>
        <v>1.2660323264578723</v>
      </c>
      <c r="P16" s="7">
        <f t="shared" si="2"/>
        <v>1.331736165937575</v>
      </c>
      <c r="Q16" s="7">
        <f t="shared" si="2"/>
        <v>1.3711839176575296</v>
      </c>
      <c r="R16" s="7">
        <f t="shared" si="2"/>
        <v>1.2873831147133832</v>
      </c>
      <c r="S16" s="7">
        <f t="shared" si="2"/>
        <v>1.3515162131583383</v>
      </c>
      <c r="T16" s="7">
        <f t="shared" si="2"/>
        <v>1.404747054107331</v>
      </c>
      <c r="U16" s="7"/>
      <c r="V16" s="7">
        <f>V13*0.5*16/19+V14*0.5*16/35.45+V15*16/32.07</f>
        <v>1.3495856164047659</v>
      </c>
      <c r="W16" s="7"/>
      <c r="X16" s="7"/>
      <c r="Y16" s="7"/>
      <c r="Z16" s="7"/>
      <c r="AD16" s="7"/>
      <c r="AH16" s="7"/>
    </row>
    <row r="17" spans="1:34" x14ac:dyDescent="0.2">
      <c r="A17" s="3" t="s">
        <v>5</v>
      </c>
      <c r="B17" s="7">
        <f>SUM(B6:B15)-B16</f>
        <v>101.04355676024592</v>
      </c>
      <c r="C17" s="7">
        <f t="shared" ref="C17:T17" si="3">SUM(C6:C15)-C16</f>
        <v>101.60666952610885</v>
      </c>
      <c r="D17" s="7">
        <f t="shared" si="3"/>
        <v>98.200945137493235</v>
      </c>
      <c r="E17" s="7">
        <f t="shared" si="3"/>
        <v>97.383765495463152</v>
      </c>
      <c r="F17" s="7">
        <f t="shared" si="3"/>
        <v>97.266187520519793</v>
      </c>
      <c r="G17" s="7">
        <f t="shared" si="3"/>
        <v>97.439662839972726</v>
      </c>
      <c r="H17" s="7">
        <f t="shared" si="3"/>
        <v>98.862188793466913</v>
      </c>
      <c r="I17" s="7">
        <f t="shared" si="3"/>
        <v>100.25419291868965</v>
      </c>
      <c r="J17" s="7">
        <f t="shared" si="3"/>
        <v>98.06266794718826</v>
      </c>
      <c r="K17" s="7">
        <f t="shared" si="3"/>
        <v>98.632340220392308</v>
      </c>
      <c r="L17" s="7">
        <f t="shared" si="3"/>
        <v>97.068453824731733</v>
      </c>
      <c r="M17" s="7">
        <f t="shared" si="3"/>
        <v>98.548646738016345</v>
      </c>
      <c r="N17" s="7">
        <f t="shared" si="3"/>
        <v>98.695592634560697</v>
      </c>
      <c r="O17" s="7">
        <f t="shared" si="3"/>
        <v>98.726297759716729</v>
      </c>
      <c r="P17" s="7">
        <f t="shared" si="3"/>
        <v>99.408314040132112</v>
      </c>
      <c r="Q17" s="7">
        <f t="shared" si="3"/>
        <v>98.291596524455628</v>
      </c>
      <c r="R17" s="7">
        <f t="shared" si="3"/>
        <v>99.186491370112392</v>
      </c>
      <c r="S17" s="7">
        <f t="shared" si="3"/>
        <v>99.492795514080328</v>
      </c>
      <c r="T17" s="7">
        <f t="shared" si="3"/>
        <v>99.214802964626287</v>
      </c>
      <c r="U17" s="7"/>
      <c r="V17" s="7">
        <f>SUM(V6:V15)-V16</f>
        <v>98.809745712103833</v>
      </c>
      <c r="W17" s="7"/>
      <c r="X17" s="7"/>
      <c r="Y17" s="7"/>
      <c r="Z17" s="7"/>
      <c r="AD17" s="7"/>
      <c r="AH17" s="7"/>
    </row>
    <row r="18" spans="1:34" x14ac:dyDescent="0.2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D18" s="6"/>
    </row>
    <row r="19" spans="1:34" x14ac:dyDescent="0.2">
      <c r="A19" s="3" t="s">
        <v>18</v>
      </c>
      <c r="B19" s="24" t="s">
        <v>28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10"/>
      <c r="V19" s="6"/>
      <c r="W19" s="6"/>
      <c r="X19" s="10"/>
      <c r="Y19" s="10"/>
      <c r="Z19" s="10"/>
      <c r="AD19" s="6"/>
    </row>
    <row r="20" spans="1:34" x14ac:dyDescent="0.2">
      <c r="A20" s="3" t="s">
        <v>7</v>
      </c>
      <c r="B20" s="7">
        <v>2.9399460440902585</v>
      </c>
      <c r="C20" s="7">
        <v>2.9833351865079676</v>
      </c>
      <c r="D20" s="7">
        <v>2.9840007873736174</v>
      </c>
      <c r="E20" s="7">
        <v>2.9761686874314952</v>
      </c>
      <c r="F20" s="7">
        <v>3.0043922995346573</v>
      </c>
      <c r="G20" s="7">
        <v>2.9930211533904938</v>
      </c>
      <c r="H20" s="7">
        <v>3.0008678515639122</v>
      </c>
      <c r="I20" s="7">
        <v>2.9753497558064841</v>
      </c>
      <c r="J20" s="7">
        <v>2.9980210471601643</v>
      </c>
      <c r="K20" s="7">
        <v>3.0126440058374047</v>
      </c>
      <c r="L20" s="7">
        <v>2.9849424214920988</v>
      </c>
      <c r="M20" s="7">
        <v>3.0057537521893329</v>
      </c>
      <c r="N20" s="7">
        <v>3.024565817802106</v>
      </c>
      <c r="O20" s="7">
        <v>2.9678449151338948</v>
      </c>
      <c r="P20" s="7">
        <v>2.9943140685101191</v>
      </c>
      <c r="Q20" s="7">
        <v>3.0010033232254698</v>
      </c>
      <c r="R20" s="7">
        <v>2.9870101842567287</v>
      </c>
      <c r="S20" s="7">
        <v>2.9770792434690807</v>
      </c>
      <c r="T20" s="7">
        <v>2.9828843963051268</v>
      </c>
      <c r="U20" s="7"/>
      <c r="V20" s="7">
        <f t="shared" ref="V20:V26" si="4">AVERAGE(B20:T20)</f>
        <v>2.9891128916358114</v>
      </c>
      <c r="W20" s="7">
        <f t="shared" ref="W20:W26" si="5">STDEV(B20:T20)</f>
        <v>1.8579947176908258E-2</v>
      </c>
      <c r="X20" s="7"/>
      <c r="Y20" s="7"/>
      <c r="Z20" s="7"/>
      <c r="AD20" s="6"/>
    </row>
    <row r="21" spans="1:34" x14ac:dyDescent="0.2">
      <c r="A21" s="3" t="s">
        <v>8</v>
      </c>
      <c r="B21" s="7">
        <v>9.4297377757652692E-2</v>
      </c>
      <c r="C21" s="7">
        <v>1.8191473061729285E-2</v>
      </c>
      <c r="D21" s="7">
        <v>4.07885681150916E-2</v>
      </c>
      <c r="E21" s="7">
        <v>0</v>
      </c>
      <c r="F21" s="7">
        <v>0</v>
      </c>
      <c r="G21" s="7">
        <v>0</v>
      </c>
      <c r="H21" s="7">
        <v>1.5676565610521984E-3</v>
      </c>
      <c r="I21" s="7">
        <v>0</v>
      </c>
      <c r="J21" s="7">
        <v>4.7484488454756987E-3</v>
      </c>
      <c r="K21" s="7">
        <v>1.4808797863458652E-3</v>
      </c>
      <c r="L21" s="7">
        <v>1.967061415861885E-2</v>
      </c>
      <c r="M21" s="7">
        <v>0</v>
      </c>
      <c r="N21" s="7">
        <v>0</v>
      </c>
      <c r="O21" s="7">
        <v>1.9716089762301693E-2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/>
      <c r="V21" s="7">
        <f t="shared" si="4"/>
        <v>1.0550584634119363E-2</v>
      </c>
      <c r="W21" s="7">
        <f t="shared" si="5"/>
        <v>2.3063326012979345E-2</v>
      </c>
      <c r="X21" s="7"/>
      <c r="Y21" s="7"/>
      <c r="Z21" s="7"/>
      <c r="AD21" s="6"/>
    </row>
    <row r="22" spans="1:34" x14ac:dyDescent="0.2">
      <c r="A22" s="3" t="s">
        <v>11</v>
      </c>
      <c r="B22" s="7">
        <v>4.7388720493759424E-2</v>
      </c>
      <c r="C22" s="7">
        <v>4.4937636484587339E-2</v>
      </c>
      <c r="D22" s="7">
        <v>6.0790272302871678E-2</v>
      </c>
      <c r="E22" s="7">
        <v>9.2682786250794402E-2</v>
      </c>
      <c r="F22" s="7">
        <v>7.8444466213007269E-2</v>
      </c>
      <c r="G22" s="7">
        <v>7.556176819377039E-2</v>
      </c>
      <c r="H22" s="7">
        <v>0.10779920704814613</v>
      </c>
      <c r="I22" s="7">
        <v>8.8727638601388339E-2</v>
      </c>
      <c r="J22" s="7">
        <v>9.442749292611434E-2</v>
      </c>
      <c r="K22" s="7">
        <v>9.1940247859709431E-2</v>
      </c>
      <c r="L22" s="7">
        <v>0.12617426401291243</v>
      </c>
      <c r="M22" s="7">
        <v>8.2484713361092171E-2</v>
      </c>
      <c r="N22" s="7">
        <v>7.9988461472002892E-2</v>
      </c>
      <c r="O22" s="7">
        <v>8.8474404739974769E-2</v>
      </c>
      <c r="P22" s="7">
        <v>0.12940895103469874</v>
      </c>
      <c r="Q22" s="7">
        <v>6.6205958093581541E-2</v>
      </c>
      <c r="R22" s="7">
        <v>5.0176086212283526E-2</v>
      </c>
      <c r="S22" s="7">
        <v>5.0420066707478568E-2</v>
      </c>
      <c r="T22" s="7">
        <v>6.620769149461328E-2</v>
      </c>
      <c r="U22" s="7"/>
      <c r="V22" s="7">
        <f t="shared" si="4"/>
        <v>8.0117938605409819E-2</v>
      </c>
      <c r="W22" s="7">
        <f t="shared" si="5"/>
        <v>2.4540796848122187E-2</v>
      </c>
      <c r="X22" s="7"/>
      <c r="Y22" s="7"/>
      <c r="Z22" s="7"/>
      <c r="AD22" s="6"/>
    </row>
    <row r="23" spans="1:34" x14ac:dyDescent="0.2">
      <c r="A23" s="3" t="s">
        <v>12</v>
      </c>
      <c r="B23" s="7">
        <v>2.5072856368358694E-3</v>
      </c>
      <c r="C23" s="7">
        <v>1.0700803655273165E-3</v>
      </c>
      <c r="D23" s="7">
        <v>2.0671008130442462E-3</v>
      </c>
      <c r="E23" s="7">
        <v>3.5239375108607747E-3</v>
      </c>
      <c r="F23" s="7">
        <v>2.0085859104165072E-3</v>
      </c>
      <c r="G23" s="7">
        <v>3.4412791123752031E-3</v>
      </c>
      <c r="H23" s="7">
        <v>3.2459521670578978E-3</v>
      </c>
      <c r="I23" s="7">
        <v>2.1498998525304597E-3</v>
      </c>
      <c r="J23" s="7">
        <v>9.6830544973327789E-4</v>
      </c>
      <c r="K23" s="7">
        <v>2.5825571922032759E-3</v>
      </c>
      <c r="L23" s="7">
        <v>2.8649712128197974E-3</v>
      </c>
      <c r="M23" s="7">
        <v>1.0323029863000049E-3</v>
      </c>
      <c r="N23" s="7">
        <v>1.6217649877877417E-3</v>
      </c>
      <c r="O23" s="7">
        <v>1.8392719941663007E-3</v>
      </c>
      <c r="P23" s="7">
        <v>1.6813086668717426E-3</v>
      </c>
      <c r="Q23" s="7">
        <v>1.6985355876770617E-3</v>
      </c>
      <c r="R23" s="7">
        <v>1.7549260001756821E-3</v>
      </c>
      <c r="S23" s="7">
        <v>0</v>
      </c>
      <c r="T23" s="7">
        <v>9.5272221488710564E-4</v>
      </c>
      <c r="U23" s="7"/>
      <c r="V23" s="7">
        <f t="shared" si="4"/>
        <v>1.9479361926984351E-3</v>
      </c>
      <c r="W23" s="7">
        <f t="shared" si="5"/>
        <v>9.326268915942485E-4</v>
      </c>
      <c r="X23" s="7"/>
      <c r="Y23" s="7"/>
      <c r="Z23" s="7"/>
      <c r="AD23" s="6"/>
    </row>
    <row r="24" spans="1:34" x14ac:dyDescent="0.2">
      <c r="A24" s="3" t="s">
        <v>13</v>
      </c>
      <c r="B24" s="7">
        <v>2.8744118950694363E-2</v>
      </c>
      <c r="C24" s="7">
        <v>1.2680164746847418E-2</v>
      </c>
      <c r="D24" s="7">
        <v>5.3267935985148222E-2</v>
      </c>
      <c r="E24" s="7">
        <v>4.4862931001207421E-3</v>
      </c>
      <c r="F24" s="7">
        <v>5.367708099160054E-3</v>
      </c>
      <c r="G24" s="7">
        <v>8.2943241156091928E-3</v>
      </c>
      <c r="H24" s="7">
        <v>6.1019083897302165E-3</v>
      </c>
      <c r="I24" s="7">
        <v>5.5491701014590876E-3</v>
      </c>
      <c r="J24" s="7">
        <v>1.0748831680503895E-2</v>
      </c>
      <c r="K24" s="7">
        <v>7.1420515269656733E-3</v>
      </c>
      <c r="L24" s="7">
        <v>1.2472195378395739E-2</v>
      </c>
      <c r="M24" s="7">
        <v>4.801304590106188E-3</v>
      </c>
      <c r="N24" s="7">
        <v>2.2054262871521401E-3</v>
      </c>
      <c r="O24" s="7">
        <v>3.3663377195932431E-3</v>
      </c>
      <c r="P24" s="7">
        <v>9.0052555498707811E-4</v>
      </c>
      <c r="Q24" s="7">
        <v>1.2606569860981354E-2</v>
      </c>
      <c r="R24" s="7">
        <v>7.849749315306619E-3</v>
      </c>
      <c r="S24" s="7">
        <v>1.0300349349652897E-2</v>
      </c>
      <c r="T24" s="7">
        <v>1.4445059938358916E-2</v>
      </c>
      <c r="U24" s="7"/>
      <c r="V24" s="7">
        <f t="shared" si="4"/>
        <v>1.1122632878461741E-2</v>
      </c>
      <c r="W24" s="7">
        <f t="shared" si="5"/>
        <v>1.1919083314605316E-2</v>
      </c>
      <c r="X24" s="7"/>
      <c r="Y24" s="7"/>
      <c r="Z24" s="7"/>
      <c r="AD24" s="6"/>
    </row>
    <row r="25" spans="1:34" x14ac:dyDescent="0.2">
      <c r="A25" s="3" t="s">
        <v>14</v>
      </c>
      <c r="B25" s="7">
        <v>4.8371480622653724</v>
      </c>
      <c r="C25" s="7">
        <v>4.9078066916104</v>
      </c>
      <c r="D25" s="7">
        <v>4.8040182734783796</v>
      </c>
      <c r="E25" s="7">
        <v>4.9248161803569213</v>
      </c>
      <c r="F25" s="7">
        <v>4.8654786384036148</v>
      </c>
      <c r="G25" s="7">
        <v>4.8935021527442899</v>
      </c>
      <c r="H25" s="7">
        <v>4.8395516678584922</v>
      </c>
      <c r="I25" s="7">
        <v>4.9287806112867525</v>
      </c>
      <c r="J25" s="7">
        <v>4.8511126013244787</v>
      </c>
      <c r="K25" s="7">
        <v>4.8259278646994064</v>
      </c>
      <c r="L25" s="7">
        <v>4.8167512698399504</v>
      </c>
      <c r="M25" s="7">
        <v>4.8584754159886341</v>
      </c>
      <c r="N25" s="7">
        <v>4.8174768199386158</v>
      </c>
      <c r="O25" s="7">
        <v>4.9101404563783611</v>
      </c>
      <c r="P25" s="7">
        <v>4.8423980901240977</v>
      </c>
      <c r="Q25" s="7">
        <v>4.8808038244850849</v>
      </c>
      <c r="R25" s="7">
        <v>4.9341951712852037</v>
      </c>
      <c r="S25" s="7">
        <v>4.9597367035282378</v>
      </c>
      <c r="T25" s="7">
        <v>4.9236888190255836</v>
      </c>
      <c r="U25" s="7"/>
      <c r="V25" s="7">
        <f t="shared" si="4"/>
        <v>4.8748320691906244</v>
      </c>
      <c r="W25" s="7">
        <f t="shared" si="5"/>
        <v>4.711125601075853E-2</v>
      </c>
      <c r="X25" s="7"/>
      <c r="Y25" s="7"/>
      <c r="Z25" s="7"/>
      <c r="AD25" s="6"/>
    </row>
    <row r="26" spans="1:34" x14ac:dyDescent="0.2">
      <c r="A26" s="3" t="s">
        <v>15</v>
      </c>
      <c r="B26" s="7">
        <v>9.1503893824775015E-2</v>
      </c>
      <c r="C26" s="7">
        <v>7.7569028798518277E-2</v>
      </c>
      <c r="D26" s="7">
        <v>7.6554625512657931E-2</v>
      </c>
      <c r="E26" s="7">
        <v>6.813816840512997E-2</v>
      </c>
      <c r="F26" s="7">
        <v>7.5439705074314939E-2</v>
      </c>
      <c r="G26" s="7">
        <v>7.3295184715442482E-2</v>
      </c>
      <c r="H26" s="7">
        <v>7.5992645009379328E-2</v>
      </c>
      <c r="I26" s="7">
        <v>7.2836581283315924E-2</v>
      </c>
      <c r="J26" s="7">
        <v>7.6386506055619127E-2</v>
      </c>
      <c r="K26" s="7">
        <v>7.5671009111026949E-2</v>
      </c>
      <c r="L26" s="7">
        <v>8.0080035016873455E-2</v>
      </c>
      <c r="M26" s="7">
        <v>7.7643765201070108E-2</v>
      </c>
      <c r="N26" s="7">
        <v>7.4585965618350167E-2</v>
      </c>
      <c r="O26" s="7">
        <v>7.4270123617135073E-2</v>
      </c>
      <c r="P26" s="7">
        <v>7.96519066880923E-2</v>
      </c>
      <c r="Q26" s="7">
        <v>7.2353607818004401E-2</v>
      </c>
      <c r="R26" s="7">
        <v>7.69972130904229E-2</v>
      </c>
      <c r="S26" s="7">
        <v>7.3689543483859171E-2</v>
      </c>
      <c r="T26" s="7">
        <v>7.4989433127482324E-2</v>
      </c>
      <c r="U26" s="7"/>
      <c r="V26" s="7">
        <f t="shared" si="4"/>
        <v>7.619204955007737E-2</v>
      </c>
      <c r="W26" s="7">
        <f t="shared" si="5"/>
        <v>4.5975220109061759E-3</v>
      </c>
      <c r="X26" s="7"/>
      <c r="Y26" s="7"/>
      <c r="Z26" s="7"/>
      <c r="AD26" s="6"/>
    </row>
    <row r="27" spans="1:34" x14ac:dyDescent="0.2">
      <c r="A27" s="8" t="s">
        <v>20</v>
      </c>
      <c r="B27" s="9">
        <f t="shared" ref="B27:T27" si="6">SUM(B20:B26)</f>
        <v>8.0415355030193485</v>
      </c>
      <c r="C27" s="9">
        <f t="shared" si="6"/>
        <v>8.0455902615755761</v>
      </c>
      <c r="D27" s="9">
        <f t="shared" si="6"/>
        <v>8.0214875635808109</v>
      </c>
      <c r="E27" s="9">
        <f t="shared" si="6"/>
        <v>8.0698160530553213</v>
      </c>
      <c r="F27" s="9">
        <f t="shared" si="6"/>
        <v>8.0311314032351717</v>
      </c>
      <c r="G27" s="9">
        <f t="shared" si="6"/>
        <v>8.0471158622719816</v>
      </c>
      <c r="H27" s="9">
        <f t="shared" si="6"/>
        <v>8.0351268885977696</v>
      </c>
      <c r="I27" s="9">
        <f t="shared" si="6"/>
        <v>8.0733936569319305</v>
      </c>
      <c r="J27" s="9">
        <f t="shared" si="6"/>
        <v>8.0364132334420901</v>
      </c>
      <c r="K27" s="9">
        <f t="shared" si="6"/>
        <v>8.0173886160130614</v>
      </c>
      <c r="L27" s="9">
        <f t="shared" si="6"/>
        <v>8.0429557711116697</v>
      </c>
      <c r="M27" s="9">
        <f t="shared" si="6"/>
        <v>8.0301912543165361</v>
      </c>
      <c r="N27" s="9">
        <f t="shared" si="6"/>
        <v>8.0004442561060145</v>
      </c>
      <c r="O27" s="9">
        <f t="shared" si="6"/>
        <v>8.0656515993454274</v>
      </c>
      <c r="P27" s="9">
        <f t="shared" si="6"/>
        <v>8.0483548505788658</v>
      </c>
      <c r="Q27" s="9">
        <f t="shared" si="6"/>
        <v>8.0346718190707982</v>
      </c>
      <c r="R27" s="9">
        <f t="shared" si="6"/>
        <v>8.0579833301601198</v>
      </c>
      <c r="S27" s="9">
        <f t="shared" si="6"/>
        <v>8.0712259065383094</v>
      </c>
      <c r="T27" s="9">
        <f t="shared" si="6"/>
        <v>8.0631681221060525</v>
      </c>
      <c r="U27" s="9"/>
      <c r="V27" s="9">
        <f>SUM(V20:V26)</f>
        <v>8.0438761026872019</v>
      </c>
      <c r="W27" s="6"/>
      <c r="X27" s="9"/>
      <c r="Y27" s="9"/>
      <c r="Z27" s="9"/>
      <c r="AD27" s="6"/>
    </row>
    <row r="28" spans="1:34" x14ac:dyDescent="0.2">
      <c r="A28" s="3" t="s">
        <v>16</v>
      </c>
      <c r="B28" s="7">
        <v>0.16984277496839356</v>
      </c>
      <c r="C28" s="7">
        <v>0.20882321714497595</v>
      </c>
      <c r="D28" s="7">
        <v>0.13671711524806385</v>
      </c>
      <c r="E28" s="7">
        <v>0.2281526579190119</v>
      </c>
      <c r="F28" s="7">
        <v>0.14110030198509377</v>
      </c>
      <c r="G28" s="7">
        <v>0.16982562798740652</v>
      </c>
      <c r="H28" s="7">
        <v>0.14846216433977996</v>
      </c>
      <c r="I28" s="7">
        <v>0.13565709655793856</v>
      </c>
      <c r="J28" s="7">
        <v>0.18299216721248507</v>
      </c>
      <c r="K28" s="7">
        <v>0.14711628308685235</v>
      </c>
      <c r="L28" s="7">
        <v>0.12808127606098835</v>
      </c>
      <c r="M28" s="7">
        <v>0.19904672139921972</v>
      </c>
      <c r="N28" s="7">
        <v>0.15495700630514814</v>
      </c>
      <c r="O28" s="7">
        <v>0.17497780527272047</v>
      </c>
      <c r="P28" s="7">
        <v>0.18122799188492739</v>
      </c>
      <c r="Q28" s="7">
        <v>0.19218397681715807</v>
      </c>
      <c r="R28" s="7">
        <v>0.19329401517619235</v>
      </c>
      <c r="S28" s="7">
        <v>0.17646300997091605</v>
      </c>
      <c r="T28" s="7">
        <v>0.24763333239393767</v>
      </c>
      <c r="U28" s="7"/>
      <c r="V28" s="7">
        <f>AVERAGE(B28:T28)</f>
        <v>0.17455550219637947</v>
      </c>
      <c r="W28" s="7">
        <f>STDEV(B28:T28)</f>
        <v>3.2365036862574643E-2</v>
      </c>
      <c r="X28" s="7"/>
      <c r="Y28" s="7"/>
      <c r="Z28" s="7"/>
      <c r="AD28" s="6"/>
    </row>
    <row r="29" spans="1:34" x14ac:dyDescent="0.2">
      <c r="A29" s="3" t="s">
        <v>17</v>
      </c>
      <c r="B29" s="7">
        <v>0.66874779202485757</v>
      </c>
      <c r="C29" s="7">
        <v>0.64198217317140338</v>
      </c>
      <c r="D29" s="7">
        <v>0.72699585732851357</v>
      </c>
      <c r="E29" s="7">
        <v>0.6718763813568015</v>
      </c>
      <c r="F29" s="7">
        <v>0.62747896474330223</v>
      </c>
      <c r="G29" s="7">
        <v>0.72906453481899669</v>
      </c>
      <c r="H29" s="7">
        <v>0.75274762820990759</v>
      </c>
      <c r="I29" s="7">
        <v>0.42204832587666885</v>
      </c>
      <c r="J29" s="7">
        <v>0.76598909371023249</v>
      </c>
      <c r="K29" s="7">
        <v>0.74227653795631998</v>
      </c>
      <c r="L29" s="7">
        <v>0.79208340408770039</v>
      </c>
      <c r="M29" s="7">
        <v>0.66857195467628905</v>
      </c>
      <c r="N29" s="7">
        <v>0.76531486949126859</v>
      </c>
      <c r="O29" s="7">
        <v>0.6186384970701192</v>
      </c>
      <c r="P29" s="7">
        <v>0.6202409224875417</v>
      </c>
      <c r="Q29" s="7">
        <v>0.66073365589138866</v>
      </c>
      <c r="R29" s="7">
        <v>0.62305755762410309</v>
      </c>
      <c r="S29" s="7">
        <v>0.67273502930088691</v>
      </c>
      <c r="T29" s="7">
        <v>0.62812482572829109</v>
      </c>
      <c r="U29" s="7"/>
      <c r="V29" s="7">
        <f>AVERAGE(B29:T29)</f>
        <v>0.67361621081866263</v>
      </c>
      <c r="W29" s="7">
        <f>STDEV(B29:T29)</f>
        <v>8.3335858840308571E-2</v>
      </c>
      <c r="X29" s="7"/>
      <c r="Y29" s="7"/>
      <c r="Z29" s="7"/>
      <c r="AD29" s="6"/>
    </row>
    <row r="30" spans="1:34" x14ac:dyDescent="0.2">
      <c r="A30" s="3" t="s">
        <v>47</v>
      </c>
      <c r="B30" s="7">
        <v>6.8545804750595914E-3</v>
      </c>
      <c r="C30" s="7">
        <v>1.1376770495392708E-3</v>
      </c>
      <c r="D30" s="7">
        <v>1.0203509670854063E-2</v>
      </c>
      <c r="E30" s="7">
        <v>2.597337905529502E-2</v>
      </c>
      <c r="F30" s="7">
        <v>7.6455017601514685E-3</v>
      </c>
      <c r="G30" s="7">
        <v>7.1582552074122277E-3</v>
      </c>
      <c r="H30" s="7">
        <v>2.5490326709902713E-3</v>
      </c>
      <c r="I30" s="7">
        <v>1.2063461201580724E-3</v>
      </c>
      <c r="J30" s="7">
        <v>2.2503224787917164E-2</v>
      </c>
      <c r="K30" s="7">
        <v>2.105034078152971E-2</v>
      </c>
      <c r="L30" s="7">
        <v>3.8207977586392716E-2</v>
      </c>
      <c r="M30" s="7">
        <v>3.5342540858743408E-2</v>
      </c>
      <c r="N30" s="7">
        <v>2.063828843048544E-2</v>
      </c>
      <c r="O30" s="7">
        <v>1.6165121971278645E-2</v>
      </c>
      <c r="P30" s="7">
        <v>3.0892947783135102E-2</v>
      </c>
      <c r="Q30" s="7">
        <v>2.2507466520541752E-2</v>
      </c>
      <c r="R30" s="7">
        <v>9.1993526311611364E-3</v>
      </c>
      <c r="S30" s="7">
        <v>1.3806529993536949E-2</v>
      </c>
      <c r="T30" s="7">
        <v>1.8569932638066798E-2</v>
      </c>
      <c r="U30" s="7"/>
      <c r="V30" s="7">
        <f>AVERAGE(B30:T30)</f>
        <v>1.6400631894328881E-2</v>
      </c>
      <c r="W30" s="7">
        <f>STDEV(B30:T30)</f>
        <v>1.1207088100379393E-2</v>
      </c>
      <c r="X30" s="7"/>
      <c r="Y30" s="7"/>
      <c r="Z30" s="7"/>
      <c r="AD30" s="6"/>
    </row>
    <row r="31" spans="1:34" x14ac:dyDescent="0.2">
      <c r="A31" s="3" t="s">
        <v>25</v>
      </c>
      <c r="B31" s="7">
        <f>IF((1-B28-B29-B30)&gt;0,1-B28-B29-B30,0)</f>
        <v>0.15455485253168932</v>
      </c>
      <c r="C31" s="7">
        <f t="shared" ref="C31:T31" si="7">IF((1-C28-C29-C30)&gt;0,1-C28-C29-C30,0)</f>
        <v>0.14805693263408137</v>
      </c>
      <c r="D31" s="7">
        <f t="shared" si="7"/>
        <v>0.12608351775256851</v>
      </c>
      <c r="E31" s="7">
        <f t="shared" si="7"/>
        <v>7.3997581668891629E-2</v>
      </c>
      <c r="F31" s="7">
        <f t="shared" si="7"/>
        <v>0.22377523151145248</v>
      </c>
      <c r="G31" s="7">
        <f t="shared" si="7"/>
        <v>9.3951581986184557E-2</v>
      </c>
      <c r="H31" s="7">
        <f t="shared" si="7"/>
        <v>9.6241174779322147E-2</v>
      </c>
      <c r="I31" s="7">
        <f t="shared" si="7"/>
        <v>0.44108823144523451</v>
      </c>
      <c r="J31" s="7">
        <f t="shared" si="7"/>
        <v>2.8515514289365329E-2</v>
      </c>
      <c r="K31" s="7">
        <f t="shared" si="7"/>
        <v>8.9556838175297998E-2</v>
      </c>
      <c r="L31" s="7">
        <f t="shared" si="7"/>
        <v>4.1627342264918488E-2</v>
      </c>
      <c r="M31" s="7">
        <f t="shared" si="7"/>
        <v>9.7038783065747786E-2</v>
      </c>
      <c r="N31" s="7">
        <f t="shared" si="7"/>
        <v>5.9089835773097774E-2</v>
      </c>
      <c r="O31" s="7">
        <f t="shared" si="7"/>
        <v>0.19021857568588171</v>
      </c>
      <c r="P31" s="7">
        <f t="shared" si="7"/>
        <v>0.16763813784439585</v>
      </c>
      <c r="Q31" s="7">
        <f t="shared" si="7"/>
        <v>0.12457490077091155</v>
      </c>
      <c r="R31" s="7">
        <f t="shared" si="7"/>
        <v>0.17444907456854339</v>
      </c>
      <c r="S31" s="7">
        <f t="shared" si="7"/>
        <v>0.13699543073466011</v>
      </c>
      <c r="T31" s="7">
        <f t="shared" si="7"/>
        <v>0.1056719092397044</v>
      </c>
      <c r="U31" s="7"/>
      <c r="V31" s="7">
        <f>AVERAGE(B31:T31)</f>
        <v>0.1354276550906289</v>
      </c>
      <c r="W31" s="7">
        <f>STDEV(B31:T31)</f>
        <v>8.9776798144816761E-2</v>
      </c>
      <c r="X31" s="7"/>
      <c r="Y31" s="7"/>
      <c r="Z31" s="7"/>
      <c r="AD31" s="6"/>
    </row>
    <row r="32" spans="1:34" x14ac:dyDescent="0.2">
      <c r="A32" s="8" t="s">
        <v>23</v>
      </c>
      <c r="B32" s="9">
        <f t="shared" ref="B32:T32" si="8">SUM(B28:B31)</f>
        <v>1</v>
      </c>
      <c r="C32" s="9">
        <f t="shared" si="8"/>
        <v>1</v>
      </c>
      <c r="D32" s="9">
        <f t="shared" si="8"/>
        <v>1</v>
      </c>
      <c r="E32" s="9">
        <f t="shared" si="8"/>
        <v>1.0000000000000002</v>
      </c>
      <c r="F32" s="9">
        <f t="shared" si="8"/>
        <v>0.99999999999999989</v>
      </c>
      <c r="G32" s="9">
        <f t="shared" si="8"/>
        <v>1</v>
      </c>
      <c r="H32" s="9">
        <f t="shared" si="8"/>
        <v>1</v>
      </c>
      <c r="I32" s="9">
        <f t="shared" si="8"/>
        <v>1</v>
      </c>
      <c r="J32" s="9">
        <f t="shared" si="8"/>
        <v>1</v>
      </c>
      <c r="K32" s="9">
        <f t="shared" si="8"/>
        <v>1</v>
      </c>
      <c r="L32" s="9">
        <f t="shared" si="8"/>
        <v>0.99999999999999989</v>
      </c>
      <c r="M32" s="9">
        <f t="shared" si="8"/>
        <v>1</v>
      </c>
      <c r="N32" s="9">
        <f t="shared" si="8"/>
        <v>1</v>
      </c>
      <c r="O32" s="9">
        <f t="shared" si="8"/>
        <v>1</v>
      </c>
      <c r="P32" s="9">
        <f t="shared" si="8"/>
        <v>1</v>
      </c>
      <c r="Q32" s="9">
        <f t="shared" si="8"/>
        <v>1</v>
      </c>
      <c r="R32" s="9">
        <f t="shared" si="8"/>
        <v>1</v>
      </c>
      <c r="S32" s="9">
        <f t="shared" si="8"/>
        <v>1</v>
      </c>
      <c r="T32" s="9">
        <f t="shared" si="8"/>
        <v>1</v>
      </c>
      <c r="U32" s="9"/>
      <c r="V32" s="9">
        <f>SUM(V28:V31)</f>
        <v>0.99999999999999989</v>
      </c>
      <c r="W32" s="6"/>
      <c r="X32" s="9"/>
      <c r="Y32" s="9"/>
      <c r="Z32" s="9"/>
      <c r="AA32" s="6"/>
      <c r="AB32" s="6"/>
      <c r="AD32" s="6"/>
    </row>
    <row r="33" spans="1:35" x14ac:dyDescent="0.2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D33" s="6"/>
    </row>
    <row r="34" spans="1:35" x14ac:dyDescent="0.2">
      <c r="A34" s="3" t="s">
        <v>21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D34" s="6"/>
    </row>
    <row r="35" spans="1:35" x14ac:dyDescent="0.2">
      <c r="A35" s="3" t="s">
        <v>16</v>
      </c>
      <c r="B35" s="7">
        <f t="shared" ref="B35:I35" si="9">IF(SUM(B28+B29)&gt;1,1-B29,B28)</f>
        <v>0.16984277496839356</v>
      </c>
      <c r="C35" s="7">
        <f t="shared" si="9"/>
        <v>0.20882321714497595</v>
      </c>
      <c r="D35" s="7">
        <f t="shared" si="9"/>
        <v>0.13671711524806385</v>
      </c>
      <c r="E35" s="7">
        <f t="shared" si="9"/>
        <v>0.2281526579190119</v>
      </c>
      <c r="F35" s="7">
        <f t="shared" si="9"/>
        <v>0.14110030198509377</v>
      </c>
      <c r="G35" s="7">
        <f t="shared" si="9"/>
        <v>0.16982562798740652</v>
      </c>
      <c r="H35" s="7">
        <f t="shared" si="9"/>
        <v>0.14846216433977996</v>
      </c>
      <c r="I35" s="7">
        <f t="shared" si="9"/>
        <v>0.13565709655793856</v>
      </c>
      <c r="J35" s="7">
        <f t="shared" ref="J35:T35" si="10">IF(SUM(J28+J29)&gt;1,1-J29,J28)</f>
        <v>0.18299216721248507</v>
      </c>
      <c r="K35" s="7">
        <f t="shared" si="10"/>
        <v>0.14711628308685235</v>
      </c>
      <c r="L35" s="7">
        <f t="shared" si="10"/>
        <v>0.12808127606098835</v>
      </c>
      <c r="M35" s="7">
        <f t="shared" si="10"/>
        <v>0.19904672139921972</v>
      </c>
      <c r="N35" s="7">
        <f t="shared" si="10"/>
        <v>0.15495700630514814</v>
      </c>
      <c r="O35" s="7">
        <f t="shared" si="10"/>
        <v>0.17497780527272047</v>
      </c>
      <c r="P35" s="7">
        <f t="shared" si="10"/>
        <v>0.18122799188492739</v>
      </c>
      <c r="Q35" s="7">
        <f t="shared" si="10"/>
        <v>0.19218397681715807</v>
      </c>
      <c r="R35" s="7">
        <f t="shared" si="10"/>
        <v>0.19329401517619235</v>
      </c>
      <c r="S35" s="7">
        <f t="shared" si="10"/>
        <v>0.17646300997091605</v>
      </c>
      <c r="T35" s="7">
        <f t="shared" si="10"/>
        <v>0.24763333239393767</v>
      </c>
      <c r="U35" s="7"/>
      <c r="V35" s="7">
        <f>AVERAGE(B35:T35)</f>
        <v>0.17455550219637947</v>
      </c>
      <c r="W35" s="7">
        <f>STDEV(B35:T35)</f>
        <v>3.2365036862574643E-2</v>
      </c>
      <c r="X35" s="7"/>
      <c r="Y35" s="7"/>
      <c r="Z35" s="7"/>
      <c r="AD35" s="7"/>
      <c r="AH35" s="6"/>
      <c r="AI35" s="6"/>
    </row>
    <row r="36" spans="1:35" x14ac:dyDescent="0.2">
      <c r="A36" s="3" t="s">
        <v>17</v>
      </c>
      <c r="B36" s="7">
        <f t="shared" ref="B36:T36" si="11">B29</f>
        <v>0.66874779202485757</v>
      </c>
      <c r="C36" s="7">
        <f t="shared" si="11"/>
        <v>0.64198217317140338</v>
      </c>
      <c r="D36" s="7">
        <f t="shared" si="11"/>
        <v>0.72699585732851357</v>
      </c>
      <c r="E36" s="7">
        <f t="shared" si="11"/>
        <v>0.6718763813568015</v>
      </c>
      <c r="F36" s="7">
        <f t="shared" si="11"/>
        <v>0.62747896474330223</v>
      </c>
      <c r="G36" s="7">
        <f t="shared" si="11"/>
        <v>0.72906453481899669</v>
      </c>
      <c r="H36" s="7">
        <f t="shared" si="11"/>
        <v>0.75274762820990759</v>
      </c>
      <c r="I36" s="7">
        <f t="shared" si="11"/>
        <v>0.42204832587666885</v>
      </c>
      <c r="J36" s="7">
        <f t="shared" si="11"/>
        <v>0.76598909371023249</v>
      </c>
      <c r="K36" s="7">
        <f t="shared" si="11"/>
        <v>0.74227653795631998</v>
      </c>
      <c r="L36" s="7">
        <f t="shared" si="11"/>
        <v>0.79208340408770039</v>
      </c>
      <c r="M36" s="7">
        <f t="shared" si="11"/>
        <v>0.66857195467628905</v>
      </c>
      <c r="N36" s="7">
        <f t="shared" si="11"/>
        <v>0.76531486949126859</v>
      </c>
      <c r="O36" s="7">
        <f t="shared" si="11"/>
        <v>0.6186384970701192</v>
      </c>
      <c r="P36" s="7">
        <f t="shared" si="11"/>
        <v>0.6202409224875417</v>
      </c>
      <c r="Q36" s="7">
        <f t="shared" si="11"/>
        <v>0.66073365589138866</v>
      </c>
      <c r="R36" s="7">
        <f t="shared" si="11"/>
        <v>0.62305755762410309</v>
      </c>
      <c r="S36" s="7">
        <f t="shared" si="11"/>
        <v>0.67273502930088691</v>
      </c>
      <c r="T36" s="7">
        <f t="shared" si="11"/>
        <v>0.62812482572829109</v>
      </c>
      <c r="U36" s="7"/>
      <c r="V36" s="7">
        <f>AVERAGE(B36:T36)</f>
        <v>0.67361621081866263</v>
      </c>
      <c r="W36" s="7">
        <f>STDEV(B36:T36)</f>
        <v>8.3335858840308571E-2</v>
      </c>
      <c r="X36" s="7"/>
      <c r="Y36" s="7"/>
      <c r="Z36" s="7"/>
      <c r="AD36" s="7"/>
      <c r="AH36" s="6"/>
      <c r="AI36" s="6"/>
    </row>
    <row r="37" spans="1:35" x14ac:dyDescent="0.2">
      <c r="A37" s="3" t="s">
        <v>24</v>
      </c>
      <c r="B37" s="7">
        <f>1-B35-B36</f>
        <v>0.16140943300674893</v>
      </c>
      <c r="C37" s="7">
        <f t="shared" ref="C37:T37" si="12">1-C35-C36</f>
        <v>0.14919460968362064</v>
      </c>
      <c r="D37" s="7">
        <f t="shared" si="12"/>
        <v>0.13628702742342258</v>
      </c>
      <c r="E37" s="7">
        <f t="shared" si="12"/>
        <v>9.9970960724186653E-2</v>
      </c>
      <c r="F37" s="7">
        <f t="shared" si="12"/>
        <v>0.23142073327160395</v>
      </c>
      <c r="G37" s="7">
        <f t="shared" si="12"/>
        <v>0.10110983719359679</v>
      </c>
      <c r="H37" s="7">
        <f t="shared" si="12"/>
        <v>9.8790207450312417E-2</v>
      </c>
      <c r="I37" s="7">
        <f t="shared" si="12"/>
        <v>0.44229457756539259</v>
      </c>
      <c r="J37" s="7">
        <f t="shared" si="12"/>
        <v>5.1018739077282493E-2</v>
      </c>
      <c r="K37" s="7">
        <f t="shared" si="12"/>
        <v>0.1106071789568277</v>
      </c>
      <c r="L37" s="7">
        <f t="shared" si="12"/>
        <v>7.9835319851311204E-2</v>
      </c>
      <c r="M37" s="7">
        <f t="shared" si="12"/>
        <v>0.1323813239244912</v>
      </c>
      <c r="N37" s="7">
        <f t="shared" si="12"/>
        <v>7.9728124203583217E-2</v>
      </c>
      <c r="O37" s="7">
        <f t="shared" si="12"/>
        <v>0.20638369765716036</v>
      </c>
      <c r="P37" s="7">
        <f t="shared" si="12"/>
        <v>0.19853108562753097</v>
      </c>
      <c r="Q37" s="7">
        <f t="shared" si="12"/>
        <v>0.1470823672914533</v>
      </c>
      <c r="R37" s="7">
        <f t="shared" si="12"/>
        <v>0.18364842719970453</v>
      </c>
      <c r="S37" s="7">
        <f t="shared" si="12"/>
        <v>0.15080196072819707</v>
      </c>
      <c r="T37" s="7">
        <f t="shared" si="12"/>
        <v>0.12424184187777121</v>
      </c>
      <c r="U37" s="7"/>
      <c r="V37" s="7">
        <f>AVERAGE(B37:T37)</f>
        <v>0.15182828698495776</v>
      </c>
      <c r="W37" s="7">
        <f>STDEV(B37:T37)</f>
        <v>8.4556481655665053E-2</v>
      </c>
      <c r="X37" s="7"/>
      <c r="Y37" s="7"/>
      <c r="Z37" s="7"/>
      <c r="AD37" s="7"/>
      <c r="AH37" s="6"/>
      <c r="AI37" s="6"/>
    </row>
    <row r="38" spans="1:35" x14ac:dyDescent="0.2">
      <c r="A38" s="11" t="s">
        <v>22</v>
      </c>
      <c r="B38" s="10">
        <f>SUM(B35:B37)</f>
        <v>1</v>
      </c>
      <c r="C38" s="10">
        <f t="shared" ref="C38:T38" si="13">SUM(C35:C37)</f>
        <v>1</v>
      </c>
      <c r="D38" s="10">
        <f t="shared" si="13"/>
        <v>1</v>
      </c>
      <c r="E38" s="10">
        <f t="shared" si="13"/>
        <v>1</v>
      </c>
      <c r="F38" s="10">
        <f t="shared" si="13"/>
        <v>0.99999999999999989</v>
      </c>
      <c r="G38" s="10">
        <f t="shared" si="13"/>
        <v>1</v>
      </c>
      <c r="H38" s="10">
        <f t="shared" si="13"/>
        <v>1</v>
      </c>
      <c r="I38" s="10">
        <f t="shared" si="13"/>
        <v>1</v>
      </c>
      <c r="J38" s="10">
        <f t="shared" si="13"/>
        <v>1</v>
      </c>
      <c r="K38" s="10">
        <f t="shared" si="13"/>
        <v>1</v>
      </c>
      <c r="L38" s="10">
        <f t="shared" si="13"/>
        <v>0.99999999999999989</v>
      </c>
      <c r="M38" s="10">
        <f t="shared" si="13"/>
        <v>1</v>
      </c>
      <c r="N38" s="10">
        <f t="shared" si="13"/>
        <v>1</v>
      </c>
      <c r="O38" s="10">
        <f t="shared" si="13"/>
        <v>1</v>
      </c>
      <c r="P38" s="10">
        <f t="shared" si="13"/>
        <v>1</v>
      </c>
      <c r="Q38" s="10">
        <f t="shared" si="13"/>
        <v>1</v>
      </c>
      <c r="R38" s="10">
        <f t="shared" si="13"/>
        <v>1</v>
      </c>
      <c r="S38" s="10">
        <f t="shared" si="13"/>
        <v>1</v>
      </c>
      <c r="T38" s="10">
        <f t="shared" si="13"/>
        <v>1</v>
      </c>
      <c r="U38" s="10"/>
      <c r="V38" s="9">
        <f>SUM(V34:V37)</f>
        <v>0.99999999999999989</v>
      </c>
      <c r="W38" s="6"/>
      <c r="X38" s="10"/>
      <c r="Y38" s="10"/>
      <c r="Z38" s="10"/>
      <c r="AD38" s="6"/>
    </row>
    <row r="39" spans="1:35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35" ht="17" x14ac:dyDescent="0.25">
      <c r="A40" s="12" t="s">
        <v>40</v>
      </c>
    </row>
    <row r="42" spans="1:35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35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35" x14ac:dyDescent="0.2">
      <c r="H44" s="6"/>
    </row>
    <row r="45" spans="1:35" x14ac:dyDescent="0.2">
      <c r="H45" s="6"/>
    </row>
    <row r="46" spans="1:35" x14ac:dyDescent="0.2">
      <c r="H46" s="6"/>
    </row>
    <row r="47" spans="1:35" x14ac:dyDescent="0.2">
      <c r="H47" s="6"/>
    </row>
    <row r="48" spans="1:35" x14ac:dyDescent="0.2">
      <c r="H48" s="6"/>
    </row>
    <row r="49" spans="8:8" x14ac:dyDescent="0.2">
      <c r="H49" s="6"/>
    </row>
    <row r="50" spans="8:8" x14ac:dyDescent="0.2">
      <c r="H50" s="6"/>
    </row>
    <row r="51" spans="8:8" x14ac:dyDescent="0.2">
      <c r="H51" s="6"/>
    </row>
    <row r="52" spans="8:8" x14ac:dyDescent="0.2">
      <c r="H52" s="6"/>
    </row>
  </sheetData>
  <mergeCells count="1">
    <mergeCell ref="B19:T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6D18E-F218-4470-B8CD-B15924CA1601}">
  <dimension ref="A1:AC44"/>
  <sheetViews>
    <sheetView workbookViewId="0">
      <selection sqref="A1:A2"/>
    </sheetView>
  </sheetViews>
  <sheetFormatPr baseColWidth="10" defaultColWidth="9.1640625" defaultRowHeight="15" x14ac:dyDescent="0.2"/>
  <cols>
    <col min="1" max="1" width="32.33203125" customWidth="1"/>
  </cols>
  <sheetData>
    <row r="1" spans="1:28" x14ac:dyDescent="0.2">
      <c r="A1" t="s">
        <v>154</v>
      </c>
    </row>
    <row r="2" spans="1:28" x14ac:dyDescent="0.2">
      <c r="A2" t="s">
        <v>155</v>
      </c>
    </row>
    <row r="3" spans="1:28" x14ac:dyDescent="0.2">
      <c r="A3" s="2" t="s">
        <v>143</v>
      </c>
    </row>
    <row r="4" spans="1:28" x14ac:dyDescent="0.2">
      <c r="L4" s="4"/>
    </row>
    <row r="5" spans="1:28" x14ac:dyDescent="0.2">
      <c r="A5" s="3" t="s">
        <v>6</v>
      </c>
      <c r="B5" s="4"/>
      <c r="C5" s="4"/>
      <c r="D5" s="4"/>
      <c r="E5" s="4"/>
      <c r="H5" s="4"/>
      <c r="I5" s="4"/>
      <c r="X5" s="3" t="s">
        <v>27</v>
      </c>
      <c r="Y5" s="3" t="s">
        <v>36</v>
      </c>
    </row>
    <row r="6" spans="1:28" ht="17" x14ac:dyDescent="0.25">
      <c r="A6" s="3" t="s">
        <v>42</v>
      </c>
      <c r="B6" s="7">
        <v>41.815100000000001</v>
      </c>
      <c r="C6" s="7">
        <v>42.096600000000002</v>
      </c>
      <c r="D6" s="7">
        <v>40.799399999999999</v>
      </c>
      <c r="E6" s="7">
        <v>39.747300000000003</v>
      </c>
      <c r="F6" s="7">
        <v>41.549500000000002</v>
      </c>
      <c r="G6" s="7">
        <v>41.374499999999998</v>
      </c>
      <c r="H6" s="7">
        <v>41.637</v>
      </c>
      <c r="I6" s="7">
        <v>41.44</v>
      </c>
      <c r="J6" s="7">
        <v>41.146000000000001</v>
      </c>
      <c r="K6" s="7">
        <v>40.511000000000003</v>
      </c>
      <c r="L6" s="7">
        <v>41.429000000000002</v>
      </c>
      <c r="M6" s="7">
        <v>41.731999999999999</v>
      </c>
      <c r="N6" s="7">
        <v>41.941000000000003</v>
      </c>
      <c r="O6" s="7">
        <v>41.999000000000002</v>
      </c>
      <c r="P6" s="7">
        <v>42.371000000000002</v>
      </c>
      <c r="Q6" s="7">
        <v>41.249000000000002</v>
      </c>
      <c r="R6" s="7">
        <v>40.92</v>
      </c>
      <c r="S6" s="7">
        <v>41.143000000000001</v>
      </c>
      <c r="T6" s="7">
        <v>40.42</v>
      </c>
      <c r="U6" s="7">
        <v>41.898000000000003</v>
      </c>
      <c r="V6" s="7">
        <v>41.463000000000001</v>
      </c>
      <c r="X6" s="7">
        <f t="shared" ref="X6:X17" si="0">AVERAGE(B6:V6)</f>
        <v>41.365780952380952</v>
      </c>
      <c r="Y6" s="7">
        <f t="shared" ref="Y6:Y17" si="1">STDEV(B6:V6)</f>
        <v>0.62839974985597147</v>
      </c>
      <c r="Z6" s="5"/>
      <c r="AA6" s="5"/>
      <c r="AB6" s="5"/>
    </row>
    <row r="7" spans="1:28" ht="17" x14ac:dyDescent="0.25">
      <c r="A7" s="3" t="s">
        <v>43</v>
      </c>
      <c r="B7" s="7">
        <v>0</v>
      </c>
      <c r="C7" s="7">
        <v>7.5614000000000001E-2</v>
      </c>
      <c r="D7" s="7">
        <v>9.8932000000000006E-2</v>
      </c>
      <c r="E7" s="7">
        <v>0.90283100000000005</v>
      </c>
      <c r="F7" s="7">
        <v>0</v>
      </c>
      <c r="G7" s="7">
        <v>5.6321999999999997E-2</v>
      </c>
      <c r="H7" s="7">
        <v>0</v>
      </c>
      <c r="I7" s="7">
        <v>6.0999999999999999E-2</v>
      </c>
      <c r="J7" s="7">
        <v>7.2999999999999995E-2</v>
      </c>
      <c r="K7" s="7">
        <v>0.315</v>
      </c>
      <c r="L7" s="7">
        <v>9.4E-2</v>
      </c>
      <c r="M7" s="7">
        <v>0.14499999999999999</v>
      </c>
      <c r="N7" s="7">
        <v>9.0999999999999998E-2</v>
      </c>
      <c r="O7" s="7">
        <v>2.9000000000000001E-2</v>
      </c>
      <c r="P7" s="7">
        <v>1.0999999999999999E-2</v>
      </c>
      <c r="Q7" s="7">
        <v>7.6999999999999999E-2</v>
      </c>
      <c r="R7" s="7">
        <v>5.2999999999999999E-2</v>
      </c>
      <c r="S7" s="7">
        <v>5.5E-2</v>
      </c>
      <c r="T7" s="7">
        <v>5.8999999999999997E-2</v>
      </c>
      <c r="U7" s="7">
        <v>2.5999999999999999E-2</v>
      </c>
      <c r="V7" s="7">
        <v>1.2E-2</v>
      </c>
      <c r="X7" s="7">
        <f t="shared" si="0"/>
        <v>0.10641423809523809</v>
      </c>
      <c r="Y7" s="7">
        <f t="shared" si="1"/>
        <v>0.19486151600660012</v>
      </c>
      <c r="Z7" s="5"/>
      <c r="AA7" s="5"/>
      <c r="AB7" s="5"/>
    </row>
    <row r="8" spans="1:28" ht="17" x14ac:dyDescent="0.25">
      <c r="A8" s="3" t="s">
        <v>39</v>
      </c>
      <c r="B8" s="7">
        <v>1.5650000000000001E-2</v>
      </c>
      <c r="C8" s="7">
        <v>3.4244999999999998E-2</v>
      </c>
      <c r="D8" s="7">
        <v>2.6016000000000001E-2</v>
      </c>
      <c r="E8" s="7">
        <v>1.3526E-2</v>
      </c>
      <c r="F8" s="7">
        <v>7.4570000000000001E-3</v>
      </c>
      <c r="G8" s="7">
        <v>5.6540000000000002E-3</v>
      </c>
      <c r="H8" s="7">
        <v>2.5243999999999999E-2</v>
      </c>
      <c r="I8" s="13" t="s">
        <v>126</v>
      </c>
      <c r="J8" s="13" t="s">
        <v>126</v>
      </c>
      <c r="K8" s="13" t="s">
        <v>126</v>
      </c>
      <c r="L8" s="13" t="s">
        <v>126</v>
      </c>
      <c r="M8" s="13" t="s">
        <v>126</v>
      </c>
      <c r="N8" s="13" t="s">
        <v>126</v>
      </c>
      <c r="O8" s="13" t="s">
        <v>126</v>
      </c>
      <c r="P8" s="13" t="s">
        <v>126</v>
      </c>
      <c r="Q8" s="13" t="s">
        <v>126</v>
      </c>
      <c r="R8" s="13" t="s">
        <v>126</v>
      </c>
      <c r="S8" s="13" t="s">
        <v>126</v>
      </c>
      <c r="T8" s="13" t="s">
        <v>126</v>
      </c>
      <c r="U8" s="13" t="s">
        <v>126</v>
      </c>
      <c r="V8" s="13" t="s">
        <v>126</v>
      </c>
      <c r="X8" s="7">
        <f t="shared" si="0"/>
        <v>1.8255999999999998E-2</v>
      </c>
      <c r="Y8" s="7">
        <f t="shared" si="1"/>
        <v>1.0561650802155249E-2</v>
      </c>
      <c r="Z8" s="5"/>
      <c r="AA8" s="5"/>
      <c r="AB8" s="5"/>
    </row>
    <row r="9" spans="1:28" ht="17" x14ac:dyDescent="0.25">
      <c r="A9" s="3" t="s">
        <v>38</v>
      </c>
      <c r="B9" s="7">
        <v>0</v>
      </c>
      <c r="C9" s="7">
        <v>3.1310000000000001E-3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13" t="s">
        <v>126</v>
      </c>
      <c r="J9" s="13" t="s">
        <v>126</v>
      </c>
      <c r="K9" s="13" t="s">
        <v>126</v>
      </c>
      <c r="L9" s="13" t="s">
        <v>126</v>
      </c>
      <c r="M9" s="13" t="s">
        <v>126</v>
      </c>
      <c r="N9" s="13" t="s">
        <v>126</v>
      </c>
      <c r="O9" s="13" t="s">
        <v>126</v>
      </c>
      <c r="P9" s="13" t="s">
        <v>126</v>
      </c>
      <c r="Q9" s="13" t="s">
        <v>126</v>
      </c>
      <c r="R9" s="13" t="s">
        <v>126</v>
      </c>
      <c r="S9" s="13" t="s">
        <v>126</v>
      </c>
      <c r="T9" s="13" t="s">
        <v>126</v>
      </c>
      <c r="U9" s="13" t="s">
        <v>126</v>
      </c>
      <c r="V9" s="13" t="s">
        <v>126</v>
      </c>
      <c r="X9" s="7">
        <f t="shared" si="0"/>
        <v>4.472857142857143E-4</v>
      </c>
      <c r="Y9" s="7">
        <f t="shared" si="1"/>
        <v>1.1834067649918905E-3</v>
      </c>
      <c r="Z9" s="1"/>
      <c r="AA9" s="1"/>
      <c r="AB9" s="1"/>
    </row>
    <row r="10" spans="1:28" x14ac:dyDescent="0.2">
      <c r="A10" s="3" t="s">
        <v>0</v>
      </c>
      <c r="B10" s="7">
        <v>0.67070099999999999</v>
      </c>
      <c r="C10" s="7">
        <v>0.64647200000000005</v>
      </c>
      <c r="D10" s="7">
        <v>0.99404499999999996</v>
      </c>
      <c r="E10" s="7">
        <v>0.61705900000000002</v>
      </c>
      <c r="F10" s="7">
        <v>0.41313100000000003</v>
      </c>
      <c r="G10" s="7">
        <v>0.37811400000000001</v>
      </c>
      <c r="H10" s="7">
        <v>0.346746</v>
      </c>
      <c r="I10" s="7">
        <v>0.36499999999999999</v>
      </c>
      <c r="J10" s="7">
        <v>0.34300000000000003</v>
      </c>
      <c r="K10" s="7">
        <v>0.39</v>
      </c>
      <c r="L10" s="7">
        <v>0.72799999999999998</v>
      </c>
      <c r="M10" s="7">
        <v>0.50900000000000001</v>
      </c>
      <c r="N10" s="7">
        <v>0.373</v>
      </c>
      <c r="O10" s="7">
        <v>0.96599999999999997</v>
      </c>
      <c r="P10" s="7">
        <v>1.0349999999999999</v>
      </c>
      <c r="Q10" s="7">
        <v>2.177</v>
      </c>
      <c r="R10" s="7">
        <v>2.129</v>
      </c>
      <c r="S10" s="7">
        <v>1.486</v>
      </c>
      <c r="T10" s="7">
        <v>2.0350000000000001</v>
      </c>
      <c r="U10" s="7">
        <v>0.56299999999999994</v>
      </c>
      <c r="V10" s="7">
        <v>0.85799999999999998</v>
      </c>
      <c r="X10" s="7">
        <f t="shared" si="0"/>
        <v>0.85825085714285709</v>
      </c>
      <c r="Y10" s="7">
        <f t="shared" si="1"/>
        <v>0.6005048354863004</v>
      </c>
      <c r="Z10" s="5"/>
      <c r="AA10" s="5"/>
      <c r="AB10" s="5"/>
    </row>
    <row r="11" spans="1:28" x14ac:dyDescent="0.2">
      <c r="A11" s="3" t="s">
        <v>48</v>
      </c>
      <c r="B11" s="13" t="s">
        <v>126</v>
      </c>
      <c r="C11" s="13" t="s">
        <v>126</v>
      </c>
      <c r="D11" s="13" t="s">
        <v>126</v>
      </c>
      <c r="E11" s="13" t="s">
        <v>126</v>
      </c>
      <c r="F11" s="13" t="s">
        <v>126</v>
      </c>
      <c r="G11" s="13" t="s">
        <v>126</v>
      </c>
      <c r="H11" s="13" t="s">
        <v>126</v>
      </c>
      <c r="I11" s="7">
        <v>3.5999999999999997E-2</v>
      </c>
      <c r="J11" s="7">
        <v>3.1E-2</v>
      </c>
      <c r="K11" s="7">
        <v>4.1000000000000002E-2</v>
      </c>
      <c r="L11" s="7">
        <v>0.06</v>
      </c>
      <c r="M11" s="7">
        <v>4.4999999999999998E-2</v>
      </c>
      <c r="N11" s="7">
        <v>2.4E-2</v>
      </c>
      <c r="O11" s="7">
        <v>2.8000000000000001E-2</v>
      </c>
      <c r="P11" s="7">
        <v>3.7999999999999999E-2</v>
      </c>
      <c r="Q11" s="7">
        <v>0.06</v>
      </c>
      <c r="R11" s="7">
        <v>7.6999999999999999E-2</v>
      </c>
      <c r="S11" s="7">
        <v>7.6999999999999999E-2</v>
      </c>
      <c r="T11" s="7">
        <v>6.6000000000000003E-2</v>
      </c>
      <c r="U11" s="7">
        <v>5.2999999999999999E-2</v>
      </c>
      <c r="V11" s="7">
        <v>4.1000000000000002E-2</v>
      </c>
      <c r="X11" s="7">
        <f t="shared" si="0"/>
        <v>4.8357142857142862E-2</v>
      </c>
      <c r="Y11" s="7">
        <f t="shared" si="1"/>
        <v>1.7394106618476984E-2</v>
      </c>
      <c r="Z11" s="5"/>
      <c r="AA11" s="5"/>
      <c r="AB11" s="5"/>
    </row>
    <row r="12" spans="1:28" x14ac:dyDescent="0.2">
      <c r="A12" s="3" t="s">
        <v>1</v>
      </c>
      <c r="B12" s="7">
        <v>9.5750000000000002E-2</v>
      </c>
      <c r="C12" s="7">
        <v>0.11033900000000001</v>
      </c>
      <c r="D12" s="7">
        <v>0.12698599999999999</v>
      </c>
      <c r="E12" s="7">
        <v>0.421541</v>
      </c>
      <c r="F12" s="7">
        <v>3.1594999999999998E-2</v>
      </c>
      <c r="G12" s="7">
        <v>8.0641000000000004E-2</v>
      </c>
      <c r="H12" s="7">
        <v>8.8724999999999998E-2</v>
      </c>
      <c r="I12" s="7">
        <v>7.6999999999999999E-2</v>
      </c>
      <c r="J12" s="7">
        <v>8.7999999999999995E-2</v>
      </c>
      <c r="K12" s="7">
        <v>0.19400000000000001</v>
      </c>
      <c r="L12" s="7">
        <v>3.9E-2</v>
      </c>
      <c r="M12" s="7">
        <v>7.5999999999999998E-2</v>
      </c>
      <c r="N12" s="7">
        <v>4.3999999999999997E-2</v>
      </c>
      <c r="O12" s="7">
        <v>1.4E-2</v>
      </c>
      <c r="P12" s="7">
        <v>0.14000000000000001</v>
      </c>
      <c r="Q12" s="7">
        <v>0.114</v>
      </c>
      <c r="R12" s="7">
        <v>3.3000000000000002E-2</v>
      </c>
      <c r="S12" s="7">
        <v>1.9E-2</v>
      </c>
      <c r="T12" s="7">
        <v>2.8000000000000001E-2</v>
      </c>
      <c r="U12" s="7">
        <v>2.5999999999999999E-2</v>
      </c>
      <c r="V12" s="7">
        <v>7.0000000000000001E-3</v>
      </c>
      <c r="X12" s="7">
        <f t="shared" si="0"/>
        <v>8.8313190476190476E-2</v>
      </c>
      <c r="Y12" s="7">
        <f t="shared" si="1"/>
        <v>9.0290571206310941E-2</v>
      </c>
      <c r="Z12" s="5"/>
      <c r="AA12" s="5"/>
      <c r="AB12" s="5"/>
    </row>
    <row r="13" spans="1:28" x14ac:dyDescent="0.2">
      <c r="A13" s="3" t="s">
        <v>2</v>
      </c>
      <c r="B13" s="7">
        <v>54.154499999999999</v>
      </c>
      <c r="C13" s="7">
        <v>53.5625</v>
      </c>
      <c r="D13" s="7">
        <v>52.153599999999997</v>
      </c>
      <c r="E13" s="7">
        <v>52.561599999999999</v>
      </c>
      <c r="F13" s="7">
        <v>53.613100000000003</v>
      </c>
      <c r="G13" s="7">
        <v>52.31</v>
      </c>
      <c r="H13" s="7">
        <v>54.171700000000001</v>
      </c>
      <c r="I13" s="7">
        <v>53.091999999999999</v>
      </c>
      <c r="J13" s="7">
        <v>52.898000000000003</v>
      </c>
      <c r="K13" s="7">
        <v>52.228999999999999</v>
      </c>
      <c r="L13" s="7">
        <v>53.518000000000001</v>
      </c>
      <c r="M13" s="7">
        <v>53.401000000000003</v>
      </c>
      <c r="N13" s="7">
        <v>53.447000000000003</v>
      </c>
      <c r="O13" s="7">
        <v>53.594999999999999</v>
      </c>
      <c r="P13" s="7">
        <v>53.52</v>
      </c>
      <c r="Q13" s="7">
        <v>53.234000000000002</v>
      </c>
      <c r="R13" s="7">
        <v>52.773000000000003</v>
      </c>
      <c r="S13" s="7">
        <v>53.627000000000002</v>
      </c>
      <c r="T13" s="7">
        <v>52.143999999999998</v>
      </c>
      <c r="U13" s="7">
        <v>53.862000000000002</v>
      </c>
      <c r="V13" s="7">
        <v>53.563000000000002</v>
      </c>
      <c r="X13" s="7">
        <f t="shared" si="0"/>
        <v>53.210952380952385</v>
      </c>
      <c r="Y13" s="7">
        <f t="shared" si="1"/>
        <v>0.63273408602591374</v>
      </c>
      <c r="Z13" s="5"/>
      <c r="AA13" s="5"/>
      <c r="AB13" s="5"/>
    </row>
    <row r="14" spans="1:28" ht="17" x14ac:dyDescent="0.25">
      <c r="A14" s="3" t="s">
        <v>44</v>
      </c>
      <c r="B14" s="7">
        <v>0.13938300000000001</v>
      </c>
      <c r="C14" s="7">
        <v>0.147204</v>
      </c>
      <c r="D14" s="7">
        <v>0.16664300000000001</v>
      </c>
      <c r="E14" s="7">
        <v>0.15223200000000001</v>
      </c>
      <c r="F14" s="7">
        <v>0.162608</v>
      </c>
      <c r="G14" s="7">
        <v>0.181315</v>
      </c>
      <c r="H14" s="7">
        <v>0.168375</v>
      </c>
      <c r="I14" s="7">
        <v>0.14799999999999999</v>
      </c>
      <c r="J14" s="7">
        <v>0.188</v>
      </c>
      <c r="K14" s="7">
        <v>0.16600000000000001</v>
      </c>
      <c r="L14" s="7">
        <v>0.13900000000000001</v>
      </c>
      <c r="M14" s="7">
        <v>0.156</v>
      </c>
      <c r="N14" s="7">
        <v>0.14000000000000001</v>
      </c>
      <c r="O14" s="7">
        <v>0.11799999999999999</v>
      </c>
      <c r="P14" s="7">
        <v>0.19900000000000001</v>
      </c>
      <c r="Q14" s="7">
        <v>0.20899999999999999</v>
      </c>
      <c r="R14" s="7">
        <v>0.129</v>
      </c>
      <c r="S14" s="7">
        <v>0.14499999999999999</v>
      </c>
      <c r="T14" s="7">
        <v>0.126</v>
      </c>
      <c r="U14" s="7">
        <v>0.183</v>
      </c>
      <c r="V14" s="7">
        <v>0.13800000000000001</v>
      </c>
      <c r="X14" s="7">
        <f t="shared" si="0"/>
        <v>0.15722666666666663</v>
      </c>
      <c r="Y14" s="7">
        <f t="shared" si="1"/>
        <v>2.441825358074055E-2</v>
      </c>
      <c r="Z14" s="5"/>
      <c r="AA14" s="5"/>
      <c r="AB14" s="5"/>
    </row>
    <row r="15" spans="1:28" x14ac:dyDescent="0.2">
      <c r="A15" s="3" t="s">
        <v>3</v>
      </c>
      <c r="B15" s="7">
        <v>0.34481299999999998</v>
      </c>
      <c r="C15" s="7">
        <v>0.28949200000000003</v>
      </c>
      <c r="D15" s="7">
        <v>6.0888999999999999E-2</v>
      </c>
      <c r="E15" s="7">
        <v>0.19920599999999999</v>
      </c>
      <c r="F15" s="7">
        <v>0.156532</v>
      </c>
      <c r="G15" s="7">
        <v>0.213143</v>
      </c>
      <c r="H15" s="7">
        <v>0.36068</v>
      </c>
      <c r="I15" s="7">
        <v>0.38600000000000001</v>
      </c>
      <c r="J15" s="7">
        <v>0.29799999999999999</v>
      </c>
      <c r="K15" s="7">
        <v>0.41699999999999998</v>
      </c>
      <c r="L15" s="7">
        <v>0.48799999999999999</v>
      </c>
      <c r="M15" s="7">
        <v>0.26500000000000001</v>
      </c>
      <c r="N15" s="7">
        <v>0.16700000000000001</v>
      </c>
      <c r="O15" s="7">
        <v>0.32900000000000001</v>
      </c>
      <c r="P15" s="7">
        <v>0.32400000000000001</v>
      </c>
      <c r="Q15" s="7">
        <v>1.022</v>
      </c>
      <c r="R15" s="7">
        <v>0.307</v>
      </c>
      <c r="S15" s="7">
        <v>0.47599999999999998</v>
      </c>
      <c r="T15" s="7">
        <v>0.25600000000000001</v>
      </c>
      <c r="U15" s="7">
        <v>0.39600000000000002</v>
      </c>
      <c r="V15" s="7">
        <v>0.221</v>
      </c>
      <c r="X15" s="7">
        <f t="shared" si="0"/>
        <v>0.33222642857142859</v>
      </c>
      <c r="Y15" s="7">
        <f t="shared" si="1"/>
        <v>0.19051482816242185</v>
      </c>
      <c r="Z15" s="5"/>
      <c r="AA15" s="5"/>
      <c r="AB15" s="5"/>
    </row>
    <row r="16" spans="1:28" x14ac:dyDescent="0.2">
      <c r="A16" s="3" t="s">
        <v>4</v>
      </c>
      <c r="B16" s="7">
        <v>5.2734399999999999</v>
      </c>
      <c r="C16" s="7">
        <v>5.0258500000000002</v>
      </c>
      <c r="D16" s="7">
        <v>5.34809</v>
      </c>
      <c r="E16" s="7">
        <v>5.2376800000000001</v>
      </c>
      <c r="F16" s="7">
        <v>5.3153699999999997</v>
      </c>
      <c r="G16" s="7">
        <v>5.4868600000000001</v>
      </c>
      <c r="H16" s="7">
        <v>5.11036</v>
      </c>
      <c r="I16" s="7">
        <v>4.33</v>
      </c>
      <c r="J16" s="7">
        <v>5.7080000000000002</v>
      </c>
      <c r="K16" s="7">
        <v>5.444</v>
      </c>
      <c r="L16" s="7">
        <v>4.1420000000000003</v>
      </c>
      <c r="M16" s="7">
        <v>4.4080000000000004</v>
      </c>
      <c r="N16" s="7">
        <v>5.5750000000000002</v>
      </c>
      <c r="O16" s="7">
        <v>4.5599999999999996</v>
      </c>
      <c r="P16" s="7">
        <v>4.5940000000000003</v>
      </c>
      <c r="Q16" s="7">
        <v>2.5569999999999999</v>
      </c>
      <c r="R16" s="7">
        <v>3.919</v>
      </c>
      <c r="S16" s="7">
        <v>3.3079999999999998</v>
      </c>
      <c r="T16" s="7">
        <v>4.66</v>
      </c>
      <c r="U16" s="7">
        <v>3.911</v>
      </c>
      <c r="V16" s="7">
        <v>4.8570000000000002</v>
      </c>
      <c r="X16" s="7">
        <f t="shared" si="0"/>
        <v>4.7033642857142848</v>
      </c>
      <c r="Y16" s="7">
        <f t="shared" si="1"/>
        <v>0.80618086140500711</v>
      </c>
      <c r="Z16" s="5"/>
      <c r="AA16" s="5"/>
      <c r="AB16" s="5"/>
    </row>
    <row r="17" spans="1:28" x14ac:dyDescent="0.2">
      <c r="A17" s="3" t="s">
        <v>47</v>
      </c>
      <c r="B17" s="13" t="s">
        <v>126</v>
      </c>
      <c r="C17" s="13" t="s">
        <v>126</v>
      </c>
      <c r="D17" s="13" t="s">
        <v>126</v>
      </c>
      <c r="E17" s="13" t="s">
        <v>126</v>
      </c>
      <c r="F17" s="13" t="s">
        <v>126</v>
      </c>
      <c r="G17" s="13" t="s">
        <v>126</v>
      </c>
      <c r="H17" s="13" t="s">
        <v>126</v>
      </c>
      <c r="I17" s="13">
        <v>4.2455601348819788E-2</v>
      </c>
      <c r="J17" s="7">
        <v>4.5259273136006001E-2</v>
      </c>
      <c r="K17" s="7">
        <v>8.2107530910453363E-2</v>
      </c>
      <c r="L17" s="7">
        <v>2.3630947920569505E-2</v>
      </c>
      <c r="M17" s="7">
        <v>1.562045710003747E-2</v>
      </c>
      <c r="N17" s="7">
        <v>1.4418883476957663E-2</v>
      </c>
      <c r="O17" s="7">
        <v>2.7636193330835526E-2</v>
      </c>
      <c r="P17" s="7">
        <v>2.6034095166729117E-2</v>
      </c>
      <c r="Q17" s="7">
        <v>1.802360434619708E-2</v>
      </c>
      <c r="R17" s="7">
        <v>8.7314349943799191E-2</v>
      </c>
      <c r="S17" s="7">
        <v>0.15700562008242791</v>
      </c>
      <c r="T17" s="7">
        <v>0.20787223679280634</v>
      </c>
      <c r="U17" s="7">
        <v>2.9238291494941927E-2</v>
      </c>
      <c r="V17" s="7">
        <v>7.4497564630947935E-2</v>
      </c>
      <c r="X17" s="7">
        <f t="shared" si="0"/>
        <v>6.0793903548680632E-2</v>
      </c>
      <c r="Y17" s="7">
        <f t="shared" si="1"/>
        <v>5.7857148276235067E-2</v>
      </c>
      <c r="Z17" s="5"/>
      <c r="AA17" s="5"/>
      <c r="AB17" s="5"/>
    </row>
    <row r="18" spans="1:28" x14ac:dyDescent="0.2">
      <c r="A18" s="14" t="s">
        <v>125</v>
      </c>
      <c r="B18" s="7">
        <f>B15*0.5*16/19+B16*0.5*16/35.45</f>
        <v>1.3352414027169475</v>
      </c>
      <c r="C18" s="7">
        <f t="shared" ref="C18:H18" si="2">C15*0.5*16/19+C16*0.5*16/35.45</f>
        <v>1.2560747252616733</v>
      </c>
      <c r="D18" s="7">
        <f t="shared" si="2"/>
        <v>1.2325407176898522</v>
      </c>
      <c r="E18" s="7">
        <f t="shared" si="2"/>
        <v>1.2658632345037486</v>
      </c>
      <c r="F18" s="7">
        <f t="shared" si="2"/>
        <v>1.2654275335164427</v>
      </c>
      <c r="G18" s="7">
        <f t="shared" si="2"/>
        <v>1.3279638850864819</v>
      </c>
      <c r="H18" s="7">
        <f t="shared" si="2"/>
        <v>1.3051199881226336</v>
      </c>
      <c r="I18" s="7">
        <f t="shared" ref="I18" si="3">I15*0.5*16/19+I16*0.5*16/35.45+I17*16/32.07</f>
        <v>1.160858698790737</v>
      </c>
      <c r="J18" s="7">
        <f t="shared" ref="J18" si="4">J15*0.5*16/19+J16*0.5*16/35.45+J17*16/32.07</f>
        <v>1.4361780449752521</v>
      </c>
      <c r="K18" s="7">
        <f t="shared" ref="K18" si="5">K15*0.5*16/19+K16*0.5*16/35.45+K17*16/32.07</f>
        <v>1.4450903533789938</v>
      </c>
      <c r="L18" s="7">
        <f t="shared" ref="L18" si="6">L15*0.5*16/19+L16*0.5*16/35.45+L17*16/32.07</f>
        <v>1.1519883329760723</v>
      </c>
      <c r="M18" s="7">
        <f t="shared" ref="M18" si="7">M15*0.5*16/19+M16*0.5*16/35.45+M17*16/32.07</f>
        <v>1.1141253018188553</v>
      </c>
      <c r="N18" s="7">
        <f t="shared" ref="N18" si="8">N15*0.5*16/19+N16*0.5*16/35.45+N17*16/32.07</f>
        <v>1.3356195090857375</v>
      </c>
      <c r="O18" s="7">
        <f t="shared" ref="O18" si="9">O15*0.5*16/19+O16*0.5*16/35.45+O17*16/32.07</f>
        <v>1.1813692583980477</v>
      </c>
      <c r="P18" s="7">
        <f t="shared" ref="P18" si="10">P15*0.5*16/19+P16*0.5*16/35.45+P17*16/32.07</f>
        <v>1.1861374731895429</v>
      </c>
      <c r="Q18" s="7">
        <f t="shared" ref="Q18" si="11">Q15*0.5*16/19+Q16*0.5*16/35.45+Q17*16/32.07</f>
        <v>1.0163460031636447</v>
      </c>
      <c r="R18" s="7">
        <f t="shared" ref="R18" si="12">R15*0.5*16/19+R16*0.5*16/35.45+R17*16/32.07</f>
        <v>1.057225605421698</v>
      </c>
      <c r="S18" s="7">
        <f t="shared" ref="S18" si="13">S15*0.5*16/19+S16*0.5*16/35.45+S17*16/32.07</f>
        <v>1.0252687326323116</v>
      </c>
      <c r="T18" s="7">
        <f t="shared" ref="T18" si="14">T15*0.5*16/19+T16*0.5*16/35.45+T17*16/32.07</f>
        <v>1.2631207309074828</v>
      </c>
      <c r="U18" s="7">
        <f t="shared" ref="U18" si="15">U15*0.5*16/19+U16*0.5*16/35.45+U17*16/32.07</f>
        <v>1.063919282787015</v>
      </c>
      <c r="V18" s="7">
        <f t="shared" ref="V18" si="16">V15*0.5*16/19+V16*0.5*16/35.45+V17*16/32.07</f>
        <v>1.2262990945204884</v>
      </c>
      <c r="X18" s="7">
        <f>X15*0.5*16/19+X16*0.5*16/35.45</f>
        <v>1.2012928313732143</v>
      </c>
      <c r="Y18" s="7"/>
    </row>
    <row r="19" spans="1:28" x14ac:dyDescent="0.2">
      <c r="A19" s="3" t="s">
        <v>5</v>
      </c>
      <c r="B19" s="7">
        <f>SUM(B6:B16)-B18</f>
        <v>101.17409559728304</v>
      </c>
      <c r="C19" s="7">
        <f t="shared" ref="C19:H19" si="17">SUM(C6:C16)-C18</f>
        <v>100.73537227473835</v>
      </c>
      <c r="D19" s="7">
        <f t="shared" si="17"/>
        <v>98.542060282310132</v>
      </c>
      <c r="E19" s="7">
        <f t="shared" si="17"/>
        <v>98.587111765496246</v>
      </c>
      <c r="F19" s="7">
        <f t="shared" si="17"/>
        <v>99.983865466483579</v>
      </c>
      <c r="G19" s="7">
        <f t="shared" si="17"/>
        <v>98.758585114913515</v>
      </c>
      <c r="H19" s="7">
        <f t="shared" si="17"/>
        <v>100.60371001187738</v>
      </c>
      <c r="I19" s="7">
        <f>SUM(I6:I17)-I18</f>
        <v>98.816596902558075</v>
      </c>
      <c r="J19" s="7">
        <f t="shared" ref="J19:U19" si="18">SUM(J6:J17)-J18</f>
        <v>99.382081228160772</v>
      </c>
      <c r="K19" s="7">
        <f t="shared" si="18"/>
        <v>98.34401717753147</v>
      </c>
      <c r="L19" s="7">
        <f t="shared" si="18"/>
        <v>99.508642614944492</v>
      </c>
      <c r="M19" s="7">
        <f t="shared" si="18"/>
        <v>99.638495155281205</v>
      </c>
      <c r="N19" s="7">
        <f t="shared" si="18"/>
        <v>100.48079937439124</v>
      </c>
      <c r="O19" s="7">
        <f t="shared" si="18"/>
        <v>100.48426693493278</v>
      </c>
      <c r="P19" s="7">
        <f t="shared" si="18"/>
        <v>101.07189662197719</v>
      </c>
      <c r="Q19" s="7">
        <f t="shared" si="18"/>
        <v>99.700677601182562</v>
      </c>
      <c r="R19" s="7">
        <f t="shared" si="18"/>
        <v>99.370088744522107</v>
      </c>
      <c r="S19" s="7">
        <f t="shared" si="18"/>
        <v>99.467736887450101</v>
      </c>
      <c r="T19" s="7">
        <f t="shared" si="18"/>
        <v>98.738751505885318</v>
      </c>
      <c r="U19" s="7">
        <f t="shared" si="18"/>
        <v>99.883319008707957</v>
      </c>
      <c r="V19" s="7">
        <f>SUM(V6:V17)-V18</f>
        <v>100.00819847011046</v>
      </c>
      <c r="X19" s="7">
        <f>SUM(X6:X17)-X18</f>
        <v>99.749090500746917</v>
      </c>
      <c r="Y19" s="7"/>
    </row>
    <row r="20" spans="1:28" x14ac:dyDescent="0.2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X20" s="6"/>
      <c r="Y20" s="6"/>
    </row>
    <row r="21" spans="1:28" x14ac:dyDescent="0.2">
      <c r="A21" s="3" t="s">
        <v>18</v>
      </c>
      <c r="B21" s="24" t="s">
        <v>28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X21" s="6"/>
      <c r="Y21" s="6"/>
    </row>
    <row r="22" spans="1:28" x14ac:dyDescent="0.2">
      <c r="A22" s="3" t="s">
        <v>7</v>
      </c>
      <c r="B22" s="7">
        <v>3.0027189253288427</v>
      </c>
      <c r="C22" s="7">
        <v>3.0201763545203146</v>
      </c>
      <c r="D22" s="7">
        <v>3.0062086061313349</v>
      </c>
      <c r="E22" s="7">
        <v>2.9303001830328266</v>
      </c>
      <c r="F22" s="7">
        <v>3.0129890038560943</v>
      </c>
      <c r="G22" s="7">
        <v>3.0334092632512721</v>
      </c>
      <c r="H22" s="7">
        <v>3.0022860050956446</v>
      </c>
      <c r="I22" s="7">
        <v>3.0180445263134685</v>
      </c>
      <c r="J22" s="7">
        <v>3.0126712588731617</v>
      </c>
      <c r="K22" s="7">
        <v>2.9950297108187178</v>
      </c>
      <c r="L22" s="7">
        <v>3.0015928660331768</v>
      </c>
      <c r="M22" s="7">
        <v>3.0133598390227916</v>
      </c>
      <c r="N22" s="7">
        <v>3.0245523006728039</v>
      </c>
      <c r="O22" s="7">
        <v>3.0165949148674422</v>
      </c>
      <c r="P22" s="7">
        <v>3.022726646036153</v>
      </c>
      <c r="Q22" s="7">
        <v>2.9748628263398622</v>
      </c>
      <c r="R22" s="7">
        <v>2.98084032334833</v>
      </c>
      <c r="S22" s="7">
        <v>2.9796938846835328</v>
      </c>
      <c r="T22" s="7">
        <v>2.9817410532379869</v>
      </c>
      <c r="U22" s="7">
        <v>3.0127888873381128</v>
      </c>
      <c r="V22" s="7">
        <v>3.0040532684722665</v>
      </c>
      <c r="X22" s="7">
        <f t="shared" ref="X22:X30" si="19">AVERAGE(B22:V22)</f>
        <v>3.00222098320353</v>
      </c>
      <c r="Y22" s="7">
        <f t="shared" ref="Y22:Y30" si="20">STDEV(B22:V22)</f>
        <v>2.2922589135689411E-2</v>
      </c>
    </row>
    <row r="23" spans="1:28" x14ac:dyDescent="0.2">
      <c r="A23" s="3" t="s">
        <v>8</v>
      </c>
      <c r="B23" s="7">
        <v>0</v>
      </c>
      <c r="C23" s="7">
        <v>6.4070792592222691E-3</v>
      </c>
      <c r="D23" s="7">
        <v>8.6094365049957135E-3</v>
      </c>
      <c r="E23" s="7">
        <v>7.8611040285927525E-2</v>
      </c>
      <c r="F23" s="7">
        <v>0</v>
      </c>
      <c r="G23" s="7">
        <v>4.8769569235828144E-3</v>
      </c>
      <c r="H23" s="7">
        <v>0</v>
      </c>
      <c r="I23" s="7">
        <v>5.2469669939992185E-3</v>
      </c>
      <c r="J23" s="7">
        <v>6.3127644380909405E-3</v>
      </c>
      <c r="K23" s="7">
        <v>2.7504979541086109E-2</v>
      </c>
      <c r="L23" s="7">
        <v>8.0435504250134758E-3</v>
      </c>
      <c r="M23" s="7">
        <v>1.2365805196260005E-2</v>
      </c>
      <c r="N23" s="7">
        <v>7.7506176168324024E-3</v>
      </c>
      <c r="O23" s="7">
        <v>2.4600766778973223E-3</v>
      </c>
      <c r="P23" s="7">
        <v>9.2682010661171205E-4</v>
      </c>
      <c r="Q23" s="7">
        <v>6.5586861122133595E-3</v>
      </c>
      <c r="R23" s="7">
        <v>4.5598605190315042E-3</v>
      </c>
      <c r="S23" s="7">
        <v>4.7044730463142613E-3</v>
      </c>
      <c r="T23" s="7">
        <v>5.1404155478598423E-3</v>
      </c>
      <c r="U23" s="7">
        <v>2.2081133199774033E-3</v>
      </c>
      <c r="V23" s="7">
        <v>1.0268352166946586E-3</v>
      </c>
      <c r="X23" s="7">
        <f t="shared" si="19"/>
        <v>9.2054513205528845E-3</v>
      </c>
      <c r="Y23" s="7">
        <f t="shared" si="20"/>
        <v>1.6979254460789364E-2</v>
      </c>
    </row>
    <row r="24" spans="1:28" x14ac:dyDescent="0.2">
      <c r="A24" s="3" t="s">
        <v>9</v>
      </c>
      <c r="B24" s="7">
        <v>4.8602891535882899E-4</v>
      </c>
      <c r="C24" s="7">
        <v>1.0625482908304981E-3</v>
      </c>
      <c r="D24" s="7">
        <v>8.2903351030002041E-4</v>
      </c>
      <c r="E24" s="7">
        <v>4.312609018330357E-4</v>
      </c>
      <c r="F24" s="7">
        <v>2.3386332067485576E-4</v>
      </c>
      <c r="G24" s="7">
        <v>1.7927522593615144E-4</v>
      </c>
      <c r="H24" s="7">
        <v>7.8722164558637999E-4</v>
      </c>
      <c r="I24" s="13" t="s">
        <v>126</v>
      </c>
      <c r="J24" s="13" t="s">
        <v>126</v>
      </c>
      <c r="K24" s="13" t="s">
        <v>126</v>
      </c>
      <c r="L24" s="13" t="s">
        <v>126</v>
      </c>
      <c r="M24" s="13" t="s">
        <v>126</v>
      </c>
      <c r="N24" s="13" t="s">
        <v>126</v>
      </c>
      <c r="O24" s="13" t="s">
        <v>126</v>
      </c>
      <c r="P24" s="13" t="s">
        <v>126</v>
      </c>
      <c r="Q24" s="13" t="s">
        <v>126</v>
      </c>
      <c r="R24" s="13" t="s">
        <v>126</v>
      </c>
      <c r="S24" s="13" t="s">
        <v>126</v>
      </c>
      <c r="T24" s="13" t="s">
        <v>126</v>
      </c>
      <c r="U24" s="13" t="s">
        <v>126</v>
      </c>
      <c r="V24" s="13" t="s">
        <v>126</v>
      </c>
      <c r="X24" s="7">
        <f t="shared" si="19"/>
        <v>5.7274740150282423E-4</v>
      </c>
      <c r="Y24" s="7">
        <f t="shared" si="20"/>
        <v>3.2883328621443426E-4</v>
      </c>
    </row>
    <row r="25" spans="1:28" x14ac:dyDescent="0.2">
      <c r="A25" s="3" t="s">
        <v>10</v>
      </c>
      <c r="B25" s="7">
        <v>0</v>
      </c>
      <c r="C25" s="7">
        <v>1.4119221381100601E-4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13" t="s">
        <v>126</v>
      </c>
      <c r="J25" s="13" t="s">
        <v>126</v>
      </c>
      <c r="K25" s="13" t="s">
        <v>126</v>
      </c>
      <c r="L25" s="13" t="s">
        <v>126</v>
      </c>
      <c r="M25" s="13" t="s">
        <v>126</v>
      </c>
      <c r="N25" s="13" t="s">
        <v>126</v>
      </c>
      <c r="O25" s="13" t="s">
        <v>126</v>
      </c>
      <c r="P25" s="13" t="s">
        <v>126</v>
      </c>
      <c r="Q25" s="13" t="s">
        <v>126</v>
      </c>
      <c r="R25" s="13" t="s">
        <v>126</v>
      </c>
      <c r="S25" s="13" t="s">
        <v>126</v>
      </c>
      <c r="T25" s="13" t="s">
        <v>126</v>
      </c>
      <c r="U25" s="13" t="s">
        <v>126</v>
      </c>
      <c r="V25" s="13" t="s">
        <v>126</v>
      </c>
      <c r="X25" s="7">
        <f t="shared" si="19"/>
        <v>2.0170316258715144E-5</v>
      </c>
      <c r="Y25" s="7">
        <f t="shared" si="20"/>
        <v>5.3365640686083005E-5</v>
      </c>
    </row>
    <row r="26" spans="1:28" x14ac:dyDescent="0.2">
      <c r="A26" s="3" t="s">
        <v>11</v>
      </c>
      <c r="B26" s="7">
        <v>4.7572779691280383E-2</v>
      </c>
      <c r="C26" s="7">
        <v>4.5812399001590391E-2</v>
      </c>
      <c r="D26" s="7">
        <v>7.2346814809508983E-2</v>
      </c>
      <c r="E26" s="7">
        <v>4.4934426511079602E-2</v>
      </c>
      <c r="F26" s="7">
        <v>2.9591539625206477E-2</v>
      </c>
      <c r="G26" s="7">
        <v>2.7382244292438938E-2</v>
      </c>
      <c r="H26" s="7">
        <v>2.469631318186041E-2</v>
      </c>
      <c r="I26" s="7">
        <v>2.625710212175543E-2</v>
      </c>
      <c r="J26" s="7">
        <v>2.4806544680053659E-2</v>
      </c>
      <c r="K26" s="7">
        <v>2.8480054171203556E-2</v>
      </c>
      <c r="L26" s="7">
        <v>5.209868312951562E-2</v>
      </c>
      <c r="M26" s="7">
        <v>3.630342602930639E-2</v>
      </c>
      <c r="N26" s="7">
        <v>2.6569243080915864E-2</v>
      </c>
      <c r="O26" s="7">
        <v>6.8533546093300313E-2</v>
      </c>
      <c r="P26" s="7">
        <v>7.2932070492210038E-2</v>
      </c>
      <c r="Q26" s="7">
        <v>0.15508149614497649</v>
      </c>
      <c r="R26" s="7">
        <v>0.15318871799874897</v>
      </c>
      <c r="S26" s="7">
        <v>0.10630226938308185</v>
      </c>
      <c r="T26" s="7">
        <v>0.14828118974352816</v>
      </c>
      <c r="U26" s="7">
        <v>3.9988198196434857E-2</v>
      </c>
      <c r="V26" s="7">
        <v>6.1401959140424719E-2</v>
      </c>
      <c r="X26" s="7">
        <f t="shared" si="19"/>
        <v>6.1550524643734332E-2</v>
      </c>
      <c r="Y26" s="7">
        <f t="shared" si="20"/>
        <v>4.3206731463298599E-2</v>
      </c>
    </row>
    <row r="27" spans="1:28" x14ac:dyDescent="0.2">
      <c r="A27" s="3" t="s">
        <v>12</v>
      </c>
      <c r="B27" s="13" t="s">
        <v>126</v>
      </c>
      <c r="C27" s="13" t="s">
        <v>126</v>
      </c>
      <c r="D27" s="13" t="s">
        <v>126</v>
      </c>
      <c r="E27" s="13" t="s">
        <v>126</v>
      </c>
      <c r="F27" s="13" t="s">
        <v>126</v>
      </c>
      <c r="G27" s="13" t="s">
        <v>126</v>
      </c>
      <c r="H27" s="13" t="s">
        <v>126</v>
      </c>
      <c r="I27" s="13">
        <v>2.6229621153176941E-3</v>
      </c>
      <c r="J27" s="7">
        <v>2.2707505991232074E-3</v>
      </c>
      <c r="K27" s="7">
        <v>3.0324639666688348E-3</v>
      </c>
      <c r="L27" s="7">
        <v>4.3489278776706096E-3</v>
      </c>
      <c r="M27" s="7">
        <v>3.2507077900651225E-3</v>
      </c>
      <c r="N27" s="7">
        <v>1.7314788077048579E-3</v>
      </c>
      <c r="O27" s="7">
        <v>2.0119616441751664E-3</v>
      </c>
      <c r="P27" s="7">
        <v>2.7120480403917727E-3</v>
      </c>
      <c r="Q27" s="7">
        <v>4.3290080347712992E-3</v>
      </c>
      <c r="R27" s="7">
        <v>5.6114801855733625E-3</v>
      </c>
      <c r="S27" s="7">
        <v>5.5789187974941302E-3</v>
      </c>
      <c r="T27" s="7">
        <v>4.8708098125126668E-3</v>
      </c>
      <c r="U27" s="7">
        <v>3.8127198814081431E-3</v>
      </c>
      <c r="V27" s="7">
        <v>2.9717644664722107E-3</v>
      </c>
      <c r="X27" s="7">
        <f t="shared" si="19"/>
        <v>3.5111430013820767E-3</v>
      </c>
      <c r="Y27" s="7">
        <f t="shared" si="20"/>
        <v>1.2699537318674478E-3</v>
      </c>
    </row>
    <row r="28" spans="1:28" x14ac:dyDescent="0.2">
      <c r="A28" s="3" t="s">
        <v>13</v>
      </c>
      <c r="B28" s="7">
        <v>1.2105488826996929E-2</v>
      </c>
      <c r="C28" s="7">
        <v>1.3937225698489934E-2</v>
      </c>
      <c r="D28" s="7">
        <v>1.6473397872098429E-2</v>
      </c>
      <c r="E28" s="7">
        <v>5.4714987960554538E-2</v>
      </c>
      <c r="F28" s="7">
        <v>4.0337791007451773E-3</v>
      </c>
      <c r="G28" s="7">
        <v>1.0409171450806526E-2</v>
      </c>
      <c r="H28" s="7">
        <v>1.1263688888940417E-2</v>
      </c>
      <c r="I28" s="7">
        <v>9.8732157718439493E-3</v>
      </c>
      <c r="J28" s="7">
        <v>1.1344067493184614E-2</v>
      </c>
      <c r="K28" s="7">
        <v>2.5251774840307436E-2</v>
      </c>
      <c r="L28" s="7">
        <v>4.9747807831126136E-3</v>
      </c>
      <c r="M28" s="7">
        <v>9.6617856102255879E-3</v>
      </c>
      <c r="N28" s="7">
        <v>5.5864639576796845E-3</v>
      </c>
      <c r="O28" s="7">
        <v>1.770386492654258E-3</v>
      </c>
      <c r="P28" s="7">
        <v>1.7584102363234232E-2</v>
      </c>
      <c r="Q28" s="7">
        <v>1.4475060207756994E-2</v>
      </c>
      <c r="R28" s="7">
        <v>4.2323252404356344E-3</v>
      </c>
      <c r="S28" s="7">
        <v>2.4226534907681174E-3</v>
      </c>
      <c r="T28" s="7">
        <v>3.6365842548995884E-3</v>
      </c>
      <c r="U28" s="7">
        <v>3.2916281170290787E-3</v>
      </c>
      <c r="V28" s="7">
        <v>8.92908494993538E-4</v>
      </c>
      <c r="X28" s="7">
        <f t="shared" si="19"/>
        <v>1.1330260805559871E-2</v>
      </c>
      <c r="Y28" s="7">
        <f t="shared" si="20"/>
        <v>1.1715678058893734E-2</v>
      </c>
    </row>
    <row r="29" spans="1:28" x14ac:dyDescent="0.2">
      <c r="A29" s="3" t="s">
        <v>14</v>
      </c>
      <c r="B29" s="7">
        <v>4.9213345840547644</v>
      </c>
      <c r="C29" s="7">
        <v>4.8630968847303873</v>
      </c>
      <c r="D29" s="7">
        <v>4.863136161917966</v>
      </c>
      <c r="E29" s="7">
        <v>4.9038802524177756</v>
      </c>
      <c r="F29" s="7">
        <v>4.9200494144989459</v>
      </c>
      <c r="G29" s="7">
        <v>4.8534411777485165</v>
      </c>
      <c r="H29" s="7">
        <v>4.9432422747059608</v>
      </c>
      <c r="I29" s="7">
        <v>4.8932993195237708</v>
      </c>
      <c r="J29" s="7">
        <v>4.9015131832119057</v>
      </c>
      <c r="K29" s="7">
        <v>4.8865987800287476</v>
      </c>
      <c r="L29" s="7">
        <v>4.9069768538486818</v>
      </c>
      <c r="M29" s="7">
        <v>4.8797546571184682</v>
      </c>
      <c r="N29" s="7">
        <v>4.8776704079316646</v>
      </c>
      <c r="O29" s="7">
        <v>4.871571939085845</v>
      </c>
      <c r="P29" s="7">
        <v>4.831845794062148</v>
      </c>
      <c r="Q29" s="7">
        <v>4.8585807030167354</v>
      </c>
      <c r="R29" s="7">
        <v>4.8649868540145995</v>
      </c>
      <c r="S29" s="7">
        <v>4.91502800321833</v>
      </c>
      <c r="T29" s="7">
        <v>4.8679348703443335</v>
      </c>
      <c r="U29" s="7">
        <v>4.9014512128312795</v>
      </c>
      <c r="V29" s="7">
        <v>4.9110980094404182</v>
      </c>
      <c r="X29" s="7">
        <f t="shared" si="19"/>
        <v>4.8874519684643447</v>
      </c>
      <c r="Y29" s="7">
        <f t="shared" si="20"/>
        <v>2.7642306741622741E-2</v>
      </c>
    </row>
    <row r="30" spans="1:28" x14ac:dyDescent="0.2">
      <c r="A30" s="3" t="s">
        <v>15</v>
      </c>
      <c r="B30" s="7">
        <v>2.2921581463632674E-2</v>
      </c>
      <c r="C30" s="7">
        <v>2.4185669986677556E-2</v>
      </c>
      <c r="D30" s="7">
        <v>2.8119373593292016E-2</v>
      </c>
      <c r="E30" s="7">
        <v>2.570180720784004E-2</v>
      </c>
      <c r="F30" s="7">
        <v>2.7003924307713277E-2</v>
      </c>
      <c r="G30" s="7">
        <v>3.0442843387979958E-2</v>
      </c>
      <c r="H30" s="7">
        <v>2.7803756031493473E-2</v>
      </c>
      <c r="I30" s="7">
        <v>2.4684301391285995E-2</v>
      </c>
      <c r="J30" s="7">
        <v>3.152355591328989E-2</v>
      </c>
      <c r="K30" s="7">
        <v>2.8105381728213561E-2</v>
      </c>
      <c r="L30" s="7">
        <v>2.3062976856099534E-2</v>
      </c>
      <c r="M30" s="7">
        <v>2.5796431004873464E-2</v>
      </c>
      <c r="N30" s="7">
        <v>2.3120838612726641E-2</v>
      </c>
      <c r="O30" s="7">
        <v>1.9409452319249048E-2</v>
      </c>
      <c r="P30" s="7">
        <v>3.2511459476820263E-2</v>
      </c>
      <c r="Q30" s="7">
        <v>3.4518589043355537E-2</v>
      </c>
      <c r="R30" s="7">
        <v>2.1520186303512275E-2</v>
      </c>
      <c r="S30" s="7">
        <v>2.4048994617729164E-2</v>
      </c>
      <c r="T30" s="7">
        <v>2.1286163308083604E-2</v>
      </c>
      <c r="U30" s="7">
        <v>3.0135591977228288E-2</v>
      </c>
      <c r="V30" s="7">
        <v>2.2897033687273104E-2</v>
      </c>
      <c r="X30" s="7">
        <f t="shared" si="19"/>
        <v>2.6133329153255686E-2</v>
      </c>
      <c r="Y30" s="7">
        <f t="shared" si="20"/>
        <v>4.0362994059130932E-3</v>
      </c>
    </row>
    <row r="31" spans="1:28" s="22" customFormat="1" x14ac:dyDescent="0.2">
      <c r="A31" s="8" t="s">
        <v>20</v>
      </c>
      <c r="B31" s="9">
        <f t="shared" ref="B31:I31" si="21">SUM(B22:B30)</f>
        <v>8.0071393882808763</v>
      </c>
      <c r="C31" s="9">
        <f t="shared" si="21"/>
        <v>7.9748193537013234</v>
      </c>
      <c r="D31" s="9">
        <f t="shared" si="21"/>
        <v>7.9957228243394951</v>
      </c>
      <c r="E31" s="9">
        <f t="shared" si="21"/>
        <v>8.0385739583178371</v>
      </c>
      <c r="F31" s="9">
        <f t="shared" si="21"/>
        <v>7.9939015247093801</v>
      </c>
      <c r="G31" s="9">
        <f t="shared" si="21"/>
        <v>7.9601409322805328</v>
      </c>
      <c r="H31" s="9">
        <f t="shared" si="21"/>
        <v>8.010079259549487</v>
      </c>
      <c r="I31" s="9">
        <f t="shared" si="21"/>
        <v>7.9800283942314412</v>
      </c>
      <c r="J31" s="9">
        <f t="shared" ref="J31:V31" si="22">SUM(J22:J30)</f>
        <v>7.9904421252088094</v>
      </c>
      <c r="K31" s="9">
        <f t="shared" si="22"/>
        <v>7.9940031450949451</v>
      </c>
      <c r="L31" s="9">
        <f t="shared" si="22"/>
        <v>8.0010986389532697</v>
      </c>
      <c r="M31" s="9">
        <f t="shared" si="22"/>
        <v>7.9804926517719901</v>
      </c>
      <c r="N31" s="9">
        <f t="shared" si="22"/>
        <v>7.966981350680328</v>
      </c>
      <c r="O31" s="9">
        <f t="shared" si="22"/>
        <v>7.9823522771805644</v>
      </c>
      <c r="P31" s="9">
        <f t="shared" si="22"/>
        <v>7.981238940577569</v>
      </c>
      <c r="Q31" s="9">
        <f t="shared" si="22"/>
        <v>8.0484063688996699</v>
      </c>
      <c r="R31" s="9">
        <f t="shared" si="22"/>
        <v>8.0349397476102311</v>
      </c>
      <c r="S31" s="9">
        <f t="shared" si="22"/>
        <v>8.037779197237251</v>
      </c>
      <c r="T31" s="9">
        <f t="shared" si="22"/>
        <v>8.0328910862492044</v>
      </c>
      <c r="U31" s="9">
        <f t="shared" si="22"/>
        <v>7.9936763516614704</v>
      </c>
      <c r="V31" s="9">
        <f t="shared" si="22"/>
        <v>8.004341778918544</v>
      </c>
      <c r="X31" s="9">
        <f>SUM(X22:X30)</f>
        <v>8.0019965783101217</v>
      </c>
      <c r="Y31" s="23"/>
    </row>
    <row r="32" spans="1:28" x14ac:dyDescent="0.2">
      <c r="A32" s="3" t="s">
        <v>16</v>
      </c>
      <c r="B32" s="7">
        <v>9.2488210543351213E-2</v>
      </c>
      <c r="C32" s="7">
        <v>7.7578799227968342E-2</v>
      </c>
      <c r="D32" s="7">
        <v>1.6758123367726679E-2</v>
      </c>
      <c r="E32" s="7">
        <v>5.4856500488149676E-2</v>
      </c>
      <c r="F32" s="7">
        <v>4.2399045845153881E-2</v>
      </c>
      <c r="G32" s="7">
        <v>5.8370112272154481E-2</v>
      </c>
      <c r="H32" s="7">
        <v>9.7143980901451696E-2</v>
      </c>
      <c r="I32" s="7">
        <v>0.10500607007281575</v>
      </c>
      <c r="J32" s="7">
        <v>8.1500747292931233E-2</v>
      </c>
      <c r="K32" s="7">
        <v>0.11515569757730185</v>
      </c>
      <c r="L32" s="7">
        <v>0.13206518990988866</v>
      </c>
      <c r="M32" s="7">
        <v>7.1474129609606141E-2</v>
      </c>
      <c r="N32" s="7">
        <v>4.4984199134437061E-2</v>
      </c>
      <c r="O32" s="7">
        <v>8.8266345720736258E-2</v>
      </c>
      <c r="P32" s="7">
        <v>8.6336884913112352E-2</v>
      </c>
      <c r="Q32" s="7">
        <v>0.27531230372489723</v>
      </c>
      <c r="R32" s="7">
        <v>8.3533882528998168E-2</v>
      </c>
      <c r="S32" s="7">
        <v>0.12876678452443963</v>
      </c>
      <c r="T32" s="7">
        <v>7.0539891159098908E-2</v>
      </c>
      <c r="U32" s="7">
        <v>0.10636329886920466</v>
      </c>
      <c r="V32" s="7">
        <v>5.9808152306277326E-2</v>
      </c>
      <c r="X32" s="7">
        <f>AVERAGE(B32:V32)</f>
        <v>8.9938492856652424E-2</v>
      </c>
      <c r="Y32" s="7">
        <f>STDEV(B32:V32)</f>
        <v>5.1286577812264332E-2</v>
      </c>
    </row>
    <row r="33" spans="1:29" x14ac:dyDescent="0.2">
      <c r="A33" s="3" t="s">
        <v>17</v>
      </c>
      <c r="B33" s="7">
        <v>0.75811330086754691</v>
      </c>
      <c r="C33" s="7">
        <v>0.72186065402186916</v>
      </c>
      <c r="D33" s="7">
        <v>0.78890118835743206</v>
      </c>
      <c r="E33" s="7">
        <v>0.77304007120662022</v>
      </c>
      <c r="F33" s="7">
        <v>0.77165613148151835</v>
      </c>
      <c r="G33" s="7">
        <v>0.80534264175414694</v>
      </c>
      <c r="H33" s="7">
        <v>0.73770494085934446</v>
      </c>
      <c r="I33" s="7">
        <v>0.63132408521748873</v>
      </c>
      <c r="J33" s="7">
        <v>0.83669399621481988</v>
      </c>
      <c r="K33" s="7">
        <v>0.8057584218395073</v>
      </c>
      <c r="L33" s="7">
        <v>0.60078072993181453</v>
      </c>
      <c r="M33" s="7">
        <v>0.63720906970367341</v>
      </c>
      <c r="N33" s="7">
        <v>0.8048700275018783</v>
      </c>
      <c r="O33" s="7">
        <v>0.65569436753204247</v>
      </c>
      <c r="P33" s="7">
        <v>0.6561146229714887</v>
      </c>
      <c r="Q33" s="7">
        <v>0.3691839517047158</v>
      </c>
      <c r="R33" s="7">
        <v>0.57152721656797278</v>
      </c>
      <c r="S33" s="7">
        <v>0.47962273416992085</v>
      </c>
      <c r="T33" s="7">
        <v>0.68820543494651543</v>
      </c>
      <c r="U33" s="7">
        <v>0.56301736516588519</v>
      </c>
      <c r="V33" s="7">
        <v>0.70448796268789637</v>
      </c>
      <c r="X33" s="7">
        <f>AVERAGE(B33:V33)</f>
        <v>0.68386232927162349</v>
      </c>
      <c r="Y33" s="7">
        <f>STDEV(B33:V33)</f>
        <v>0.11957678821520337</v>
      </c>
    </row>
    <row r="34" spans="1:29" x14ac:dyDescent="0.2">
      <c r="A34" s="3" t="s">
        <v>47</v>
      </c>
      <c r="B34" s="13" t="s">
        <v>126</v>
      </c>
      <c r="C34" s="13" t="s">
        <v>126</v>
      </c>
      <c r="D34" s="13" t="s">
        <v>126</v>
      </c>
      <c r="E34" s="13" t="s">
        <v>126</v>
      </c>
      <c r="F34" s="13" t="s">
        <v>126</v>
      </c>
      <c r="G34" s="13" t="s">
        <v>126</v>
      </c>
      <c r="H34" s="13" t="s">
        <v>126</v>
      </c>
      <c r="I34" s="7">
        <v>6.8425304389310559E-3</v>
      </c>
      <c r="J34" s="7">
        <v>7.3334366170340623E-3</v>
      </c>
      <c r="K34" s="7">
        <v>1.3433432858466789E-2</v>
      </c>
      <c r="L34" s="7">
        <v>3.7888230454342516E-3</v>
      </c>
      <c r="M34" s="7">
        <v>2.496039080932399E-3</v>
      </c>
      <c r="N34" s="7">
        <v>2.3010698130120385E-3</v>
      </c>
      <c r="O34" s="7">
        <v>4.3927057456900464E-3</v>
      </c>
      <c r="P34" s="7">
        <v>4.110063141807006E-3</v>
      </c>
      <c r="Q34" s="7">
        <v>2.8765439301861747E-3</v>
      </c>
      <c r="R34" s="7">
        <v>1.4075523551872179E-2</v>
      </c>
      <c r="S34" s="7">
        <v>2.5163250305615635E-2</v>
      </c>
      <c r="T34" s="7">
        <v>3.3934851278562626E-2</v>
      </c>
      <c r="U34" s="7">
        <v>4.6526806573158486E-3</v>
      </c>
      <c r="V34" s="7">
        <v>1.1944413471379063E-2</v>
      </c>
      <c r="X34" s="7">
        <f t="shared" ref="X34:X35" si="23">AVERAGE(B34:V34)</f>
        <v>9.8103831383028004E-3</v>
      </c>
      <c r="Y34" s="7">
        <f>STDEV(I34:V34)</f>
        <v>9.4102620069179618E-3</v>
      </c>
    </row>
    <row r="35" spans="1:29" x14ac:dyDescent="0.2">
      <c r="A35" s="3" t="s">
        <v>25</v>
      </c>
      <c r="B35" s="7">
        <f>IF((1-B32-B33)&gt;0,1-B32-B33,0)</f>
        <v>0.14939848858910187</v>
      </c>
      <c r="C35" s="7">
        <f t="shared" ref="C35:G35" si="24">IF((1-C32-C33)&gt;0,1-C32-C33,0)</f>
        <v>0.20056054675016244</v>
      </c>
      <c r="D35" s="7">
        <f t="shared" si="24"/>
        <v>0.1943406882748413</v>
      </c>
      <c r="E35" s="7">
        <f t="shared" si="24"/>
        <v>0.17210342830523007</v>
      </c>
      <c r="F35" s="7">
        <f t="shared" si="24"/>
        <v>0.18594482267332779</v>
      </c>
      <c r="G35" s="7">
        <f t="shared" si="24"/>
        <v>0.13628724597369857</v>
      </c>
      <c r="H35" s="7">
        <f>IF((1-H32-H33)&gt;0,1-H32-H33,0)</f>
        <v>0.16515107823920383</v>
      </c>
      <c r="I35" s="7">
        <f>IF((1-I32-I33-I34)&gt;0,1-I32-I33-I34,0)</f>
        <v>0.2568273142707645</v>
      </c>
      <c r="J35" s="7">
        <f t="shared" ref="J35:U35" si="25">IF((1-J32-J33-J34)&gt;0,1-J32-J33-J34,0)</f>
        <v>7.447181987521484E-2</v>
      </c>
      <c r="K35" s="7">
        <f t="shared" si="25"/>
        <v>6.5652447724724089E-2</v>
      </c>
      <c r="L35" s="7">
        <f t="shared" si="25"/>
        <v>0.26336525711286252</v>
      </c>
      <c r="M35" s="7">
        <f t="shared" si="25"/>
        <v>0.28882076160578801</v>
      </c>
      <c r="N35" s="7">
        <f t="shared" si="25"/>
        <v>0.14784470355067258</v>
      </c>
      <c r="O35" s="7">
        <f t="shared" si="25"/>
        <v>0.25164658100153126</v>
      </c>
      <c r="P35" s="7">
        <f>IF((1-P32-P33-P34)&gt;0,1-P32-P33-P34,0)</f>
        <v>0.25343842897359198</v>
      </c>
      <c r="Q35" s="7">
        <f>IF((1-Q32-Q33-Q34)&gt;0,1-Q32-Q33-Q34,0)</f>
        <v>0.35262720064020081</v>
      </c>
      <c r="R35" s="7">
        <f t="shared" si="25"/>
        <v>0.33086337735115684</v>
      </c>
      <c r="S35" s="7">
        <f t="shared" si="25"/>
        <v>0.36644723100002397</v>
      </c>
      <c r="T35" s="7">
        <f t="shared" si="25"/>
        <v>0.20731982261582307</v>
      </c>
      <c r="U35" s="7">
        <f t="shared" si="25"/>
        <v>0.32596665530759428</v>
      </c>
      <c r="V35" s="7">
        <f>IF((1-V32-V33-V34)&gt;0,1-V32-V33-V34,0)</f>
        <v>0.22375947153444722</v>
      </c>
      <c r="X35" s="7">
        <f t="shared" si="23"/>
        <v>0.21965892244618868</v>
      </c>
      <c r="Y35" s="7">
        <f>STDEV(B35:V35)</f>
        <v>8.441579511168365E-2</v>
      </c>
    </row>
    <row r="36" spans="1:29" s="22" customFormat="1" x14ac:dyDescent="0.2">
      <c r="A36" s="8" t="s">
        <v>23</v>
      </c>
      <c r="B36" s="9">
        <f>SUM(B32:B35)</f>
        <v>1</v>
      </c>
      <c r="C36" s="9">
        <f t="shared" ref="C36:V36" si="26">SUM(C32:C35)</f>
        <v>0.99999999999999989</v>
      </c>
      <c r="D36" s="9">
        <f t="shared" si="26"/>
        <v>1</v>
      </c>
      <c r="E36" s="9">
        <f t="shared" si="26"/>
        <v>1</v>
      </c>
      <c r="F36" s="9">
        <f t="shared" si="26"/>
        <v>1</v>
      </c>
      <c r="G36" s="9">
        <f t="shared" si="26"/>
        <v>1</v>
      </c>
      <c r="H36" s="9">
        <f t="shared" si="26"/>
        <v>1</v>
      </c>
      <c r="I36" s="9">
        <f t="shared" si="26"/>
        <v>1</v>
      </c>
      <c r="J36" s="9">
        <f t="shared" si="26"/>
        <v>1</v>
      </c>
      <c r="K36" s="9">
        <f t="shared" si="26"/>
        <v>1</v>
      </c>
      <c r="L36" s="9">
        <f t="shared" si="26"/>
        <v>1</v>
      </c>
      <c r="M36" s="9">
        <f t="shared" si="26"/>
        <v>1</v>
      </c>
      <c r="N36" s="9">
        <f t="shared" si="26"/>
        <v>1</v>
      </c>
      <c r="O36" s="9">
        <f t="shared" si="26"/>
        <v>1</v>
      </c>
      <c r="P36" s="9">
        <f t="shared" si="26"/>
        <v>1</v>
      </c>
      <c r="Q36" s="9">
        <f t="shared" si="26"/>
        <v>1</v>
      </c>
      <c r="R36" s="9">
        <f t="shared" si="26"/>
        <v>1</v>
      </c>
      <c r="S36" s="9">
        <f t="shared" si="26"/>
        <v>1</v>
      </c>
      <c r="T36" s="9">
        <f t="shared" si="26"/>
        <v>1</v>
      </c>
      <c r="U36" s="9">
        <f t="shared" si="26"/>
        <v>1</v>
      </c>
      <c r="V36" s="9">
        <f t="shared" si="26"/>
        <v>1</v>
      </c>
      <c r="X36" s="9">
        <f>SUM(X32:X35)</f>
        <v>1.0032701277127676</v>
      </c>
      <c r="Y36" s="23"/>
    </row>
    <row r="37" spans="1:29" x14ac:dyDescent="0.2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X37" s="6"/>
      <c r="Y37" s="6"/>
    </row>
    <row r="38" spans="1:29" x14ac:dyDescent="0.2">
      <c r="A38" s="3" t="s">
        <v>21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X38" s="6"/>
      <c r="Y38" s="6"/>
    </row>
    <row r="39" spans="1:29" x14ac:dyDescent="0.2">
      <c r="A39" s="3" t="s">
        <v>16</v>
      </c>
      <c r="B39" s="7">
        <f t="shared" ref="B39:H39" si="27">IF(SUM(B32+B33)&gt;1,1-B33,B32)</f>
        <v>9.2488210543351213E-2</v>
      </c>
      <c r="C39" s="7">
        <f t="shared" si="27"/>
        <v>7.7578799227968342E-2</v>
      </c>
      <c r="D39" s="7">
        <f t="shared" si="27"/>
        <v>1.6758123367726679E-2</v>
      </c>
      <c r="E39" s="7">
        <f t="shared" si="27"/>
        <v>5.4856500488149676E-2</v>
      </c>
      <c r="F39" s="7">
        <f t="shared" si="27"/>
        <v>4.2399045845153881E-2</v>
      </c>
      <c r="G39" s="7">
        <f t="shared" si="27"/>
        <v>5.8370112272154481E-2</v>
      </c>
      <c r="H39" s="7">
        <f t="shared" si="27"/>
        <v>9.7143980901451696E-2</v>
      </c>
      <c r="I39" s="7">
        <f t="shared" ref="I39:V39" si="28">IF(SUM(I32+I33)&gt;1,1-I33,I32)</f>
        <v>0.10500607007281575</v>
      </c>
      <c r="J39" s="7">
        <f t="shared" si="28"/>
        <v>8.1500747292931233E-2</v>
      </c>
      <c r="K39" s="7">
        <f t="shared" si="28"/>
        <v>0.11515569757730185</v>
      </c>
      <c r="L39" s="7">
        <f t="shared" si="28"/>
        <v>0.13206518990988866</v>
      </c>
      <c r="M39" s="7">
        <f t="shared" si="28"/>
        <v>7.1474129609606141E-2</v>
      </c>
      <c r="N39" s="7">
        <f t="shared" si="28"/>
        <v>4.4984199134437061E-2</v>
      </c>
      <c r="O39" s="7">
        <f t="shared" si="28"/>
        <v>8.8266345720736258E-2</v>
      </c>
      <c r="P39" s="7">
        <f t="shared" si="28"/>
        <v>8.6336884913112352E-2</v>
      </c>
      <c r="Q39" s="7">
        <f t="shared" si="28"/>
        <v>0.27531230372489723</v>
      </c>
      <c r="R39" s="7">
        <f t="shared" si="28"/>
        <v>8.3533882528998168E-2</v>
      </c>
      <c r="S39" s="7">
        <f t="shared" si="28"/>
        <v>0.12876678452443963</v>
      </c>
      <c r="T39" s="7">
        <f t="shared" si="28"/>
        <v>7.0539891159098908E-2</v>
      </c>
      <c r="U39" s="7">
        <f t="shared" si="28"/>
        <v>0.10636329886920466</v>
      </c>
      <c r="V39" s="7">
        <f t="shared" si="28"/>
        <v>5.9808152306277326E-2</v>
      </c>
      <c r="X39" s="7">
        <f>AVERAGE(B39:V39)</f>
        <v>8.9938492856652424E-2</v>
      </c>
      <c r="Y39" s="7">
        <f>STDEV(B39:V39)</f>
        <v>5.1286577812264332E-2</v>
      </c>
      <c r="AB39" s="6"/>
      <c r="AC39" s="6"/>
    </row>
    <row r="40" spans="1:29" x14ac:dyDescent="0.2">
      <c r="A40" s="3" t="s">
        <v>17</v>
      </c>
      <c r="B40" s="7">
        <f t="shared" ref="B40:H40" si="29">B33</f>
        <v>0.75811330086754691</v>
      </c>
      <c r="C40" s="7">
        <f t="shared" si="29"/>
        <v>0.72186065402186916</v>
      </c>
      <c r="D40" s="7">
        <f t="shared" si="29"/>
        <v>0.78890118835743206</v>
      </c>
      <c r="E40" s="7">
        <f t="shared" si="29"/>
        <v>0.77304007120662022</v>
      </c>
      <c r="F40" s="7">
        <f t="shared" si="29"/>
        <v>0.77165613148151835</v>
      </c>
      <c r="G40" s="7">
        <f t="shared" si="29"/>
        <v>0.80534264175414694</v>
      </c>
      <c r="H40" s="7">
        <f t="shared" si="29"/>
        <v>0.73770494085934446</v>
      </c>
      <c r="I40" s="7">
        <f t="shared" ref="I40:V40" si="30">I33</f>
        <v>0.63132408521748873</v>
      </c>
      <c r="J40" s="7">
        <f t="shared" si="30"/>
        <v>0.83669399621481988</v>
      </c>
      <c r="K40" s="7">
        <f t="shared" si="30"/>
        <v>0.8057584218395073</v>
      </c>
      <c r="L40" s="7">
        <f t="shared" si="30"/>
        <v>0.60078072993181453</v>
      </c>
      <c r="M40" s="7">
        <f t="shared" si="30"/>
        <v>0.63720906970367341</v>
      </c>
      <c r="N40" s="7">
        <f t="shared" si="30"/>
        <v>0.8048700275018783</v>
      </c>
      <c r="O40" s="7">
        <f t="shared" si="30"/>
        <v>0.65569436753204247</v>
      </c>
      <c r="P40" s="7">
        <f t="shared" si="30"/>
        <v>0.6561146229714887</v>
      </c>
      <c r="Q40" s="7">
        <f t="shared" si="30"/>
        <v>0.3691839517047158</v>
      </c>
      <c r="R40" s="7">
        <f t="shared" si="30"/>
        <v>0.57152721656797278</v>
      </c>
      <c r="S40" s="7">
        <f t="shared" si="30"/>
        <v>0.47962273416992085</v>
      </c>
      <c r="T40" s="7">
        <f t="shared" si="30"/>
        <v>0.68820543494651543</v>
      </c>
      <c r="U40" s="7">
        <f t="shared" si="30"/>
        <v>0.56301736516588519</v>
      </c>
      <c r="V40" s="7">
        <f t="shared" si="30"/>
        <v>0.70448796268789637</v>
      </c>
      <c r="X40" s="7">
        <f>AVERAGE(B40:V40)</f>
        <v>0.68386232927162349</v>
      </c>
      <c r="Y40" s="7">
        <f>STDEV(B40:V40)</f>
        <v>0.11957678821520337</v>
      </c>
      <c r="AB40" s="6"/>
      <c r="AC40" s="6"/>
    </row>
    <row r="41" spans="1:29" x14ac:dyDescent="0.2">
      <c r="A41" s="3" t="s">
        <v>24</v>
      </c>
      <c r="B41" s="7">
        <f>1-B39-B40</f>
        <v>0.14939848858910187</v>
      </c>
      <c r="C41" s="7">
        <f t="shared" ref="C41:H41" si="31">1-C39-C40</f>
        <v>0.20056054675016244</v>
      </c>
      <c r="D41" s="7">
        <f t="shared" si="31"/>
        <v>0.1943406882748413</v>
      </c>
      <c r="E41" s="7">
        <f t="shared" si="31"/>
        <v>0.17210342830523007</v>
      </c>
      <c r="F41" s="7">
        <f t="shared" si="31"/>
        <v>0.18594482267332779</v>
      </c>
      <c r="G41" s="7">
        <f t="shared" si="31"/>
        <v>0.13628724597369857</v>
      </c>
      <c r="H41" s="7">
        <f t="shared" si="31"/>
        <v>0.16515107823920383</v>
      </c>
      <c r="I41" s="7">
        <f t="shared" ref="I41:V41" si="32">1-I39-I40</f>
        <v>0.26366984470969557</v>
      </c>
      <c r="J41" s="7">
        <f t="shared" si="32"/>
        <v>8.1805256492248901E-2</v>
      </c>
      <c r="K41" s="7">
        <f t="shared" si="32"/>
        <v>7.9085880583190882E-2</v>
      </c>
      <c r="L41" s="7">
        <f t="shared" si="32"/>
        <v>0.26715408015829678</v>
      </c>
      <c r="M41" s="7">
        <f t="shared" si="32"/>
        <v>0.29131680068672039</v>
      </c>
      <c r="N41" s="7">
        <f t="shared" si="32"/>
        <v>0.15014577336368462</v>
      </c>
      <c r="O41" s="7">
        <f t="shared" si="32"/>
        <v>0.25603928674722132</v>
      </c>
      <c r="P41" s="7">
        <f t="shared" si="32"/>
        <v>0.25754849211539899</v>
      </c>
      <c r="Q41" s="7">
        <f t="shared" si="32"/>
        <v>0.35550374457038697</v>
      </c>
      <c r="R41" s="7">
        <f t="shared" si="32"/>
        <v>0.34493890090302903</v>
      </c>
      <c r="S41" s="7">
        <f t="shared" si="32"/>
        <v>0.39161048130563958</v>
      </c>
      <c r="T41" s="7">
        <f t="shared" si="32"/>
        <v>0.24125467389438571</v>
      </c>
      <c r="U41" s="7">
        <f t="shared" si="32"/>
        <v>0.33061933596491011</v>
      </c>
      <c r="V41" s="7">
        <f t="shared" si="32"/>
        <v>0.23570388500582629</v>
      </c>
      <c r="X41" s="7">
        <f>AVERAGE(B41:V41)</f>
        <v>0.22619917787172383</v>
      </c>
      <c r="Y41" s="7">
        <f>STDEV(B41:V41)</f>
        <v>8.6833065469569939E-2</v>
      </c>
      <c r="AB41" s="6"/>
      <c r="AC41" s="6"/>
    </row>
    <row r="42" spans="1:29" s="22" customFormat="1" x14ac:dyDescent="0.2">
      <c r="A42" s="11" t="s">
        <v>22</v>
      </c>
      <c r="B42" s="9">
        <f>SUM(B39:B41)</f>
        <v>1</v>
      </c>
      <c r="C42" s="9">
        <f t="shared" ref="C42:H42" si="33">SUM(C39:C41)</f>
        <v>0.99999999999999989</v>
      </c>
      <c r="D42" s="9">
        <f t="shared" si="33"/>
        <v>1</v>
      </c>
      <c r="E42" s="9">
        <f t="shared" si="33"/>
        <v>1</v>
      </c>
      <c r="F42" s="9">
        <f t="shared" si="33"/>
        <v>1</v>
      </c>
      <c r="G42" s="9">
        <f t="shared" si="33"/>
        <v>1</v>
      </c>
      <c r="H42" s="9">
        <f t="shared" si="33"/>
        <v>1</v>
      </c>
      <c r="I42" s="9">
        <f t="shared" ref="I42:V42" si="34">SUM(I39:I41)</f>
        <v>1</v>
      </c>
      <c r="J42" s="9">
        <f t="shared" si="34"/>
        <v>1</v>
      </c>
      <c r="K42" s="9">
        <f t="shared" si="34"/>
        <v>1</v>
      </c>
      <c r="L42" s="9">
        <f t="shared" si="34"/>
        <v>1</v>
      </c>
      <c r="M42" s="9">
        <f t="shared" si="34"/>
        <v>1</v>
      </c>
      <c r="N42" s="9">
        <f t="shared" si="34"/>
        <v>1</v>
      </c>
      <c r="O42" s="9">
        <f t="shared" si="34"/>
        <v>1</v>
      </c>
      <c r="P42" s="9">
        <f t="shared" si="34"/>
        <v>1</v>
      </c>
      <c r="Q42" s="9">
        <f t="shared" si="34"/>
        <v>1</v>
      </c>
      <c r="R42" s="9">
        <f t="shared" si="34"/>
        <v>1</v>
      </c>
      <c r="S42" s="9">
        <f t="shared" si="34"/>
        <v>1</v>
      </c>
      <c r="T42" s="9">
        <f t="shared" si="34"/>
        <v>1</v>
      </c>
      <c r="U42" s="9">
        <f t="shared" si="34"/>
        <v>1</v>
      </c>
      <c r="V42" s="9">
        <f t="shared" si="34"/>
        <v>1</v>
      </c>
      <c r="X42" s="9">
        <f>SUM(X38:X41)</f>
        <v>0.99999999999999978</v>
      </c>
      <c r="Y42" s="23"/>
    </row>
    <row r="43" spans="1:29" x14ac:dyDescent="0.2"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29" ht="17" x14ac:dyDescent="0.25">
      <c r="A44" s="12" t="s">
        <v>40</v>
      </c>
    </row>
  </sheetData>
  <mergeCells count="1">
    <mergeCell ref="B21:V2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EF5CE-888E-4833-9705-88AC48FC10E6}">
  <dimension ref="A1:BE36"/>
  <sheetViews>
    <sheetView workbookViewId="0">
      <selection sqref="A1:A2"/>
    </sheetView>
  </sheetViews>
  <sheetFormatPr baseColWidth="10" defaultColWidth="9.1640625" defaultRowHeight="15" x14ac:dyDescent="0.2"/>
  <cols>
    <col min="1" max="1" width="33.5" customWidth="1"/>
  </cols>
  <sheetData>
    <row r="1" spans="1:57" x14ac:dyDescent="0.2">
      <c r="A1" t="s">
        <v>154</v>
      </c>
    </row>
    <row r="2" spans="1:57" x14ac:dyDescent="0.2">
      <c r="A2" t="s">
        <v>155</v>
      </c>
    </row>
    <row r="3" spans="1:57" x14ac:dyDescent="0.2">
      <c r="A3" s="2" t="s">
        <v>142</v>
      </c>
    </row>
    <row r="4" spans="1:57" x14ac:dyDescent="0.2">
      <c r="O4" s="4"/>
    </row>
    <row r="5" spans="1:57" x14ac:dyDescent="0.2">
      <c r="A5" s="3" t="s">
        <v>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AW5" s="3" t="s">
        <v>27</v>
      </c>
      <c r="AX5" s="3" t="s">
        <v>36</v>
      </c>
    </row>
    <row r="6" spans="1:57" ht="17" x14ac:dyDescent="0.25">
      <c r="A6" s="3" t="s">
        <v>42</v>
      </c>
      <c r="B6" s="7">
        <v>41.89</v>
      </c>
      <c r="C6" s="7">
        <v>41.35</v>
      </c>
      <c r="D6" s="7">
        <v>41.15</v>
      </c>
      <c r="E6" s="7">
        <v>41.21</v>
      </c>
      <c r="F6" s="7">
        <v>41.892192999999999</v>
      </c>
      <c r="G6" s="7">
        <v>41.345573000000002</v>
      </c>
      <c r="H6" s="7">
        <v>41.145420000000001</v>
      </c>
      <c r="I6" s="7">
        <v>41.211010000000002</v>
      </c>
      <c r="J6" s="7">
        <v>41.149250000000002</v>
      </c>
      <c r="K6" s="7">
        <v>41.570267000000001</v>
      </c>
      <c r="L6" s="7">
        <v>41.190368999999997</v>
      </c>
      <c r="M6" s="7">
        <v>41.568939</v>
      </c>
      <c r="N6" s="7">
        <v>40.971606999999999</v>
      </c>
      <c r="O6" s="7">
        <v>40.581935999999999</v>
      </c>
      <c r="P6" s="7">
        <v>41.388016</v>
      </c>
      <c r="Q6" s="7">
        <v>41.061646000000003</v>
      </c>
      <c r="R6" s="7">
        <v>41.026432</v>
      </c>
      <c r="S6" s="7">
        <v>41.498119000000003</v>
      </c>
      <c r="T6" s="7">
        <v>40.926785000000002</v>
      </c>
      <c r="U6" s="7">
        <v>40.863899000000004</v>
      </c>
      <c r="V6" s="7">
        <v>40.851058999999999</v>
      </c>
      <c r="W6" s="7">
        <v>41.632828000000003</v>
      </c>
      <c r="X6" s="7">
        <v>41.94717</v>
      </c>
      <c r="Y6" s="7">
        <v>41.974544999999999</v>
      </c>
      <c r="Z6" s="7">
        <v>42.585273999999998</v>
      </c>
      <c r="AA6" s="7">
        <v>41.390647999999999</v>
      </c>
      <c r="AB6" s="7">
        <v>41.303561999999999</v>
      </c>
      <c r="AC6" s="7">
        <v>40.966422999999999</v>
      </c>
      <c r="AD6" s="7">
        <v>41.452140999999997</v>
      </c>
      <c r="AE6" s="7">
        <v>41.898544000000001</v>
      </c>
      <c r="AF6" s="7">
        <v>42.082520000000002</v>
      </c>
      <c r="AG6" s="7">
        <v>42.094788000000001</v>
      </c>
      <c r="AH6" s="7">
        <v>42.062579999999997</v>
      </c>
      <c r="AI6" s="7">
        <v>41.810471</v>
      </c>
      <c r="AJ6" s="7">
        <v>41.943787</v>
      </c>
      <c r="AK6" s="7">
        <v>41.767299999999999</v>
      </c>
      <c r="AL6" s="7">
        <v>42.344920999999999</v>
      </c>
      <c r="AM6" s="7">
        <v>41.882336000000002</v>
      </c>
      <c r="AN6" s="7">
        <v>41.128093999999997</v>
      </c>
      <c r="AO6" s="7">
        <v>42.213141999999998</v>
      </c>
      <c r="AP6" s="7">
        <v>41.943989000000002</v>
      </c>
      <c r="AQ6" s="7">
        <v>41.509284999999998</v>
      </c>
      <c r="AR6" s="7">
        <v>41.428925</v>
      </c>
      <c r="AS6" s="7">
        <v>41.476680999999999</v>
      </c>
      <c r="AT6" s="7">
        <v>41.671207000000003</v>
      </c>
      <c r="AU6" s="7">
        <v>42.407181000000001</v>
      </c>
      <c r="AV6" s="7"/>
      <c r="AW6" s="7">
        <f t="shared" ref="AW6:AW13" si="0">AVERAGE(B6:AU6)</f>
        <v>41.53827960869566</v>
      </c>
      <c r="AX6" s="7">
        <f t="shared" ref="AX6:AX13" si="1">STDEV(B6:AU6)</f>
        <v>0.46399362502189012</v>
      </c>
      <c r="AY6" s="7"/>
      <c r="AZ6" s="7"/>
      <c r="BA6" s="7"/>
      <c r="BE6" s="7"/>
    </row>
    <row r="7" spans="1:57" ht="17" x14ac:dyDescent="0.25">
      <c r="A7" s="3" t="s">
        <v>43</v>
      </c>
      <c r="B7" s="7">
        <v>0.28000000000000003</v>
      </c>
      <c r="C7" s="7">
        <v>0.28000000000000003</v>
      </c>
      <c r="D7" s="7">
        <v>0.32</v>
      </c>
      <c r="E7" s="7">
        <v>0.39</v>
      </c>
      <c r="F7" s="7">
        <v>0.28298299999999998</v>
      </c>
      <c r="G7" s="7">
        <v>0.27840399999999998</v>
      </c>
      <c r="H7" s="7">
        <v>0.31722600000000001</v>
      </c>
      <c r="I7" s="7">
        <v>0.38501600000000002</v>
      </c>
      <c r="J7" s="7">
        <v>0.106072</v>
      </c>
      <c r="K7" s="7">
        <v>4.8668000000000003E-2</v>
      </c>
      <c r="L7" s="7">
        <v>0.13100400000000001</v>
      </c>
      <c r="M7" s="7">
        <v>0.27713700000000002</v>
      </c>
      <c r="N7" s="7">
        <v>0.27270499999999998</v>
      </c>
      <c r="O7" s="7">
        <v>0.29354799999999998</v>
      </c>
      <c r="P7" s="7">
        <v>0.27246599999999999</v>
      </c>
      <c r="Q7" s="7">
        <v>0.31334200000000001</v>
      </c>
      <c r="R7" s="7">
        <v>0.32480300000000001</v>
      </c>
      <c r="S7" s="7">
        <v>0.24121699999999999</v>
      </c>
      <c r="T7" s="7">
        <v>0.32632</v>
      </c>
      <c r="U7" s="7">
        <v>0.22158800000000001</v>
      </c>
      <c r="V7" s="7">
        <v>0.363867</v>
      </c>
      <c r="W7" s="7">
        <v>0.277007</v>
      </c>
      <c r="X7" s="7">
        <v>0.319635</v>
      </c>
      <c r="Y7" s="7">
        <v>0.14331199999999999</v>
      </c>
      <c r="Z7" s="7">
        <v>0.147924</v>
      </c>
      <c r="AA7" s="7">
        <v>0.14790200000000001</v>
      </c>
      <c r="AB7" s="7">
        <v>0.22039900000000001</v>
      </c>
      <c r="AC7" s="7">
        <v>0.27899600000000002</v>
      </c>
      <c r="AD7" s="7">
        <v>0.45070700000000002</v>
      </c>
      <c r="AE7" s="7">
        <v>0.56463700000000006</v>
      </c>
      <c r="AF7" s="7">
        <v>0.47240700000000002</v>
      </c>
      <c r="AG7" s="7">
        <v>0.50535099999999999</v>
      </c>
      <c r="AH7" s="7">
        <v>0.30956800000000001</v>
      </c>
      <c r="AI7" s="7">
        <v>0.19592699999999999</v>
      </c>
      <c r="AJ7" s="7">
        <v>0.25186900000000001</v>
      </c>
      <c r="AK7" s="7">
        <v>0.19348699999999999</v>
      </c>
      <c r="AL7" s="7">
        <v>0.21485000000000001</v>
      </c>
      <c r="AM7" s="7">
        <v>0.13925199999999999</v>
      </c>
      <c r="AN7" s="7">
        <v>0.21840799999999999</v>
      </c>
      <c r="AO7" s="7">
        <v>0.25197999999999998</v>
      </c>
      <c r="AP7" s="7">
        <v>0.30947599999999997</v>
      </c>
      <c r="AQ7" s="7">
        <v>0.19325999999999999</v>
      </c>
      <c r="AR7" s="7">
        <v>0.13984199999999999</v>
      </c>
      <c r="AS7" s="7">
        <v>0.16161600000000001</v>
      </c>
      <c r="AT7" s="7">
        <v>0.21682999999999999</v>
      </c>
      <c r="AU7" s="7">
        <v>0.226185</v>
      </c>
      <c r="AV7" s="7"/>
      <c r="AW7" s="7">
        <f t="shared" si="0"/>
        <v>0.26689549999999995</v>
      </c>
      <c r="AX7" s="7">
        <f t="shared" si="1"/>
        <v>0.10458070168625247</v>
      </c>
      <c r="AY7" s="7"/>
      <c r="AZ7" s="7"/>
      <c r="BA7" s="7"/>
      <c r="BE7" s="7"/>
    </row>
    <row r="8" spans="1:57" x14ac:dyDescent="0.2">
      <c r="A8" s="3" t="s">
        <v>0</v>
      </c>
      <c r="B8" s="7">
        <v>0.18</v>
      </c>
      <c r="C8" s="7">
        <v>0.221</v>
      </c>
      <c r="D8" s="7">
        <v>0.28999999999999998</v>
      </c>
      <c r="E8" s="7">
        <v>0.24</v>
      </c>
      <c r="F8" s="7">
        <v>0.18012500000000001</v>
      </c>
      <c r="G8" s="7">
        <v>0.22140099999999999</v>
      </c>
      <c r="H8" s="7">
        <v>0.28789900000000002</v>
      </c>
      <c r="I8" s="7">
        <v>0.24118100000000001</v>
      </c>
      <c r="J8" s="7">
        <v>0.207011</v>
      </c>
      <c r="K8" s="7">
        <v>0.22343199999999999</v>
      </c>
      <c r="L8" s="7">
        <v>0.40504099999999998</v>
      </c>
      <c r="M8" s="7">
        <v>0.23757400000000001</v>
      </c>
      <c r="N8" s="7">
        <v>0.72352099999999997</v>
      </c>
      <c r="O8" s="7">
        <v>0.58745999999999998</v>
      </c>
      <c r="P8" s="7">
        <v>0.46421699999999999</v>
      </c>
      <c r="Q8" s="7">
        <v>0.17887900000000001</v>
      </c>
      <c r="R8" s="7">
        <v>0.155836</v>
      </c>
      <c r="S8" s="7">
        <v>0.28819899999999998</v>
      </c>
      <c r="T8" s="7">
        <v>0.36660900000000002</v>
      </c>
      <c r="U8" s="7">
        <v>0.42646899999999999</v>
      </c>
      <c r="V8" s="7">
        <v>0.45960699999999999</v>
      </c>
      <c r="W8" s="7">
        <v>0.43598399999999998</v>
      </c>
      <c r="X8" s="7">
        <v>0.22275500000000001</v>
      </c>
      <c r="Y8" s="7">
        <v>0.49010999999999999</v>
      </c>
      <c r="Z8" s="7">
        <v>0.50521199999999999</v>
      </c>
      <c r="AA8" s="7">
        <v>0.48812699999999998</v>
      </c>
      <c r="AB8" s="7">
        <v>0.69770500000000002</v>
      </c>
      <c r="AC8" s="7">
        <v>0.11941</v>
      </c>
      <c r="AD8" s="7">
        <v>0.50701399999999996</v>
      </c>
      <c r="AE8" s="7">
        <v>0.36582500000000001</v>
      </c>
      <c r="AF8" s="7">
        <v>0.326957</v>
      </c>
      <c r="AG8" s="7">
        <v>0.290962</v>
      </c>
      <c r="AH8" s="7">
        <v>0.30010399999999998</v>
      </c>
      <c r="AI8" s="7">
        <v>0.38372800000000001</v>
      </c>
      <c r="AJ8" s="7">
        <v>0.44646999999999998</v>
      </c>
      <c r="AK8" s="7">
        <v>0.48600399999999999</v>
      </c>
      <c r="AL8" s="7">
        <v>0.25343399999999999</v>
      </c>
      <c r="AM8" s="7">
        <v>0.54517599999999999</v>
      </c>
      <c r="AN8" s="7">
        <v>0.38667499999999999</v>
      </c>
      <c r="AO8" s="7">
        <v>0.21931500000000001</v>
      </c>
      <c r="AP8" s="7">
        <v>0.66912499999999997</v>
      </c>
      <c r="AQ8" s="7">
        <v>0.15371000000000001</v>
      </c>
      <c r="AR8" s="7">
        <v>0.139935</v>
      </c>
      <c r="AS8" s="7">
        <v>0.27161800000000003</v>
      </c>
      <c r="AT8" s="7">
        <v>0.33104299999999998</v>
      </c>
      <c r="AU8" s="7">
        <v>0.33835300000000001</v>
      </c>
      <c r="AV8" s="7"/>
      <c r="AW8" s="7">
        <f t="shared" si="0"/>
        <v>0.34696113043478249</v>
      </c>
      <c r="AX8" s="7">
        <f t="shared" si="1"/>
        <v>0.15273206468796718</v>
      </c>
      <c r="AY8" s="7"/>
      <c r="AZ8" s="7"/>
      <c r="BA8" s="7"/>
      <c r="BE8" s="7"/>
    </row>
    <row r="9" spans="1:57" x14ac:dyDescent="0.2">
      <c r="A9" s="3" t="s">
        <v>1</v>
      </c>
      <c r="B9" s="7">
        <v>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9.9129999999999999E-3</v>
      </c>
      <c r="O9" s="7">
        <v>1.4531000000000001E-2</v>
      </c>
      <c r="P9" s="7">
        <v>0</v>
      </c>
      <c r="Q9" s="7">
        <v>2.1291999999999998E-2</v>
      </c>
      <c r="R9" s="7">
        <v>1.934E-2</v>
      </c>
      <c r="S9" s="7">
        <v>2.5642000000000002E-2</v>
      </c>
      <c r="T9" s="7">
        <v>6.3523999999999997E-2</v>
      </c>
      <c r="U9" s="7">
        <v>0</v>
      </c>
      <c r="V9" s="7">
        <v>5.5840000000000004E-3</v>
      </c>
      <c r="W9" s="7">
        <v>0</v>
      </c>
      <c r="X9" s="7">
        <v>7.1250000000000003E-3</v>
      </c>
      <c r="Y9" s="7">
        <v>0</v>
      </c>
      <c r="Z9" s="7">
        <v>0</v>
      </c>
      <c r="AA9" s="7">
        <v>0</v>
      </c>
      <c r="AB9" s="7">
        <v>0</v>
      </c>
      <c r="AC9" s="7">
        <v>2.5080999999999999E-2</v>
      </c>
      <c r="AD9" s="7">
        <v>0</v>
      </c>
      <c r="AE9" s="7">
        <v>0</v>
      </c>
      <c r="AF9" s="7">
        <v>4.424E-3</v>
      </c>
      <c r="AG9" s="7">
        <v>0</v>
      </c>
      <c r="AH9" s="7">
        <v>0</v>
      </c>
      <c r="AI9" s="7">
        <v>0</v>
      </c>
      <c r="AJ9" s="7">
        <v>1.034E-3</v>
      </c>
      <c r="AK9" s="7">
        <v>0</v>
      </c>
      <c r="AL9" s="7">
        <v>0</v>
      </c>
      <c r="AM9" s="7">
        <v>0</v>
      </c>
      <c r="AN9" s="7">
        <v>1.8744E-2</v>
      </c>
      <c r="AO9" s="7">
        <v>0</v>
      </c>
      <c r="AP9" s="7">
        <v>0</v>
      </c>
      <c r="AQ9" s="7">
        <v>0</v>
      </c>
      <c r="AR9" s="7">
        <v>0</v>
      </c>
      <c r="AS9" s="7">
        <v>0</v>
      </c>
      <c r="AT9" s="7">
        <v>0.26752500000000001</v>
      </c>
      <c r="AU9" s="7">
        <v>0.35467900000000002</v>
      </c>
      <c r="AV9" s="7"/>
      <c r="AW9" s="7">
        <f t="shared" si="0"/>
        <v>1.822691304347826E-2</v>
      </c>
      <c r="AX9" s="7">
        <f t="shared" si="1"/>
        <v>6.4806940127608098E-2</v>
      </c>
      <c r="AY9" s="7"/>
      <c r="AZ9" s="7"/>
      <c r="BA9" s="7"/>
      <c r="BE9" s="7"/>
    </row>
    <row r="10" spans="1:57" x14ac:dyDescent="0.2">
      <c r="A10" s="3" t="s">
        <v>2</v>
      </c>
      <c r="B10" s="7">
        <v>52.98</v>
      </c>
      <c r="C10" s="7">
        <v>53.98</v>
      </c>
      <c r="D10" s="7">
        <v>55.13</v>
      </c>
      <c r="E10" s="7">
        <v>53.71</v>
      </c>
      <c r="F10" s="7">
        <v>52.983066999999998</v>
      </c>
      <c r="G10" s="7">
        <v>53.981940999999999</v>
      </c>
      <c r="H10" s="7">
        <v>55.131950000000003</v>
      </c>
      <c r="I10" s="7">
        <v>53.708317000000001</v>
      </c>
      <c r="J10" s="7">
        <v>53.827381000000003</v>
      </c>
      <c r="K10" s="7">
        <v>54.815792000000002</v>
      </c>
      <c r="L10" s="7">
        <v>54.026989</v>
      </c>
      <c r="M10" s="7">
        <v>54.221156999999998</v>
      </c>
      <c r="N10" s="7">
        <v>52.384231999999997</v>
      </c>
      <c r="O10" s="7">
        <v>51.946156000000002</v>
      </c>
      <c r="P10" s="7">
        <v>52.154769999999999</v>
      </c>
      <c r="Q10" s="7">
        <v>52.581798999999997</v>
      </c>
      <c r="R10" s="7">
        <v>52.747131000000003</v>
      </c>
      <c r="S10" s="7">
        <v>53.647624999999998</v>
      </c>
      <c r="T10" s="7">
        <v>52.012782999999999</v>
      </c>
      <c r="U10" s="7">
        <v>52.783943000000001</v>
      </c>
      <c r="V10" s="7">
        <v>53.185982000000003</v>
      </c>
      <c r="W10" s="7">
        <v>53.119396000000002</v>
      </c>
      <c r="X10" s="7">
        <v>53.232979</v>
      </c>
      <c r="Y10" s="7">
        <v>52.778156000000003</v>
      </c>
      <c r="Z10" s="7">
        <v>53.130065999999999</v>
      </c>
      <c r="AA10" s="7">
        <v>52.808304</v>
      </c>
      <c r="AB10" s="7">
        <v>54.656818000000001</v>
      </c>
      <c r="AC10" s="7">
        <v>54.079517000000003</v>
      </c>
      <c r="AD10" s="7">
        <v>53.109211000000002</v>
      </c>
      <c r="AE10" s="7">
        <v>53.065994000000003</v>
      </c>
      <c r="AF10" s="7">
        <v>54.829875999999999</v>
      </c>
      <c r="AG10" s="7">
        <v>53.591414999999998</v>
      </c>
      <c r="AH10" s="7">
        <v>54.276791000000003</v>
      </c>
      <c r="AI10" s="7">
        <v>52.788741999999999</v>
      </c>
      <c r="AJ10" s="7">
        <v>52.721783000000002</v>
      </c>
      <c r="AK10" s="7">
        <v>53.032276000000003</v>
      </c>
      <c r="AL10" s="7">
        <v>53.267322999999998</v>
      </c>
      <c r="AM10" s="7">
        <v>52.949699000000003</v>
      </c>
      <c r="AN10" s="7">
        <v>52.586261999999998</v>
      </c>
      <c r="AO10" s="7">
        <v>53.730666999999997</v>
      </c>
      <c r="AP10" s="7">
        <v>53.962994000000002</v>
      </c>
      <c r="AQ10" s="7">
        <v>52.873859000000003</v>
      </c>
      <c r="AR10" s="7">
        <v>53.00029</v>
      </c>
      <c r="AS10" s="7">
        <v>54.377631999999998</v>
      </c>
      <c r="AT10" s="7">
        <v>52.031452000000002</v>
      </c>
      <c r="AU10" s="7">
        <v>54.031395000000003</v>
      </c>
      <c r="AV10" s="7"/>
      <c r="AW10" s="7">
        <f t="shared" si="0"/>
        <v>53.39073721739129</v>
      </c>
      <c r="AX10" s="7">
        <f t="shared" si="1"/>
        <v>0.82472430418663523</v>
      </c>
      <c r="AY10" s="7"/>
      <c r="AZ10" s="7"/>
      <c r="BA10" s="7"/>
      <c r="BE10" s="7"/>
    </row>
    <row r="11" spans="1:57" ht="17" x14ac:dyDescent="0.25">
      <c r="A11" s="3" t="s">
        <v>44</v>
      </c>
      <c r="B11" s="7">
        <v>0.5</v>
      </c>
      <c r="C11" s="7">
        <v>0.51</v>
      </c>
      <c r="D11" s="7">
        <v>0.41</v>
      </c>
      <c r="E11" s="7">
        <v>0.4</v>
      </c>
      <c r="F11" s="7">
        <v>0.50230600000000003</v>
      </c>
      <c r="G11" s="7">
        <v>0.51134599999999997</v>
      </c>
      <c r="H11" s="7">
        <v>0.40726800000000002</v>
      </c>
      <c r="I11" s="7">
        <v>0.396926</v>
      </c>
      <c r="J11" s="7">
        <v>0.50053999999999998</v>
      </c>
      <c r="K11" s="7">
        <v>0.44113000000000002</v>
      </c>
      <c r="L11" s="7">
        <v>0.50759200000000004</v>
      </c>
      <c r="M11" s="7">
        <v>0.45288299999999998</v>
      </c>
      <c r="N11" s="7">
        <v>0.46770699999999998</v>
      </c>
      <c r="O11" s="7">
        <v>0.43925900000000001</v>
      </c>
      <c r="P11" s="7">
        <v>0.61036199999999996</v>
      </c>
      <c r="Q11" s="7">
        <v>0.53199300000000005</v>
      </c>
      <c r="R11" s="7">
        <v>0.49562600000000001</v>
      </c>
      <c r="S11" s="7">
        <v>0.60653699999999999</v>
      </c>
      <c r="T11" s="7">
        <v>0.53987600000000002</v>
      </c>
      <c r="U11" s="7">
        <v>0.51524499999999995</v>
      </c>
      <c r="V11" s="7">
        <v>0.52033099999999999</v>
      </c>
      <c r="W11" s="7">
        <v>0.55627400000000005</v>
      </c>
      <c r="X11" s="7">
        <v>0.56011900000000003</v>
      </c>
      <c r="Y11" s="7">
        <v>0.55496100000000004</v>
      </c>
      <c r="Z11" s="7">
        <v>0.55641700000000005</v>
      </c>
      <c r="AA11" s="7">
        <v>0.61675000000000002</v>
      </c>
      <c r="AB11" s="7">
        <v>0.50489499999999998</v>
      </c>
      <c r="AC11" s="7">
        <v>0.49575000000000002</v>
      </c>
      <c r="AD11" s="7">
        <v>0.43700800000000001</v>
      </c>
      <c r="AE11" s="7">
        <v>0.491755</v>
      </c>
      <c r="AF11" s="7">
        <v>0.51588400000000001</v>
      </c>
      <c r="AG11" s="7">
        <v>0.43919599999999998</v>
      </c>
      <c r="AH11" s="7">
        <v>0.488645</v>
      </c>
      <c r="AI11" s="7">
        <v>0.56657500000000005</v>
      </c>
      <c r="AJ11" s="7">
        <v>0.56798700000000002</v>
      </c>
      <c r="AK11" s="7">
        <v>0.62032900000000002</v>
      </c>
      <c r="AL11" s="7">
        <v>0.554114</v>
      </c>
      <c r="AM11" s="7">
        <v>0.549396</v>
      </c>
      <c r="AN11" s="7">
        <v>0.56230800000000003</v>
      </c>
      <c r="AO11" s="7">
        <v>0.58961399999999997</v>
      </c>
      <c r="AP11" s="7">
        <v>0.51964500000000002</v>
      </c>
      <c r="AQ11" s="7">
        <v>0.53879999999999995</v>
      </c>
      <c r="AR11" s="7">
        <v>0.56381800000000004</v>
      </c>
      <c r="AS11" s="7">
        <v>0.53789399999999998</v>
      </c>
      <c r="AT11" s="7">
        <v>0.70950299999999999</v>
      </c>
      <c r="AU11" s="7">
        <v>0.68917499999999998</v>
      </c>
      <c r="AV11" s="7"/>
      <c r="AW11" s="7">
        <f t="shared" si="0"/>
        <v>0.52290736956521744</v>
      </c>
      <c r="AX11" s="7">
        <f t="shared" si="1"/>
        <v>6.8858727070674003E-2</v>
      </c>
      <c r="AY11" s="7"/>
      <c r="AZ11" s="7"/>
      <c r="BA11" s="7"/>
      <c r="BE11" s="7"/>
    </row>
    <row r="12" spans="1:57" x14ac:dyDescent="0.2">
      <c r="A12" s="3" t="s">
        <v>46</v>
      </c>
      <c r="B12" s="7">
        <v>0.15</v>
      </c>
      <c r="C12" s="7">
        <v>0.22</v>
      </c>
      <c r="D12" s="7">
        <v>0.05</v>
      </c>
      <c r="E12" s="7">
        <v>0.22</v>
      </c>
      <c r="F12" s="7">
        <v>0.152809</v>
      </c>
      <c r="G12" s="7">
        <v>0.21987300000000001</v>
      </c>
      <c r="H12" s="7">
        <v>4.9654999999999998E-2</v>
      </c>
      <c r="I12" s="7">
        <v>0.21469299999999999</v>
      </c>
      <c r="J12" s="7">
        <v>6.4896999999999996E-2</v>
      </c>
      <c r="K12" s="7">
        <v>8.8215000000000002E-2</v>
      </c>
      <c r="L12" s="7">
        <v>0.196329</v>
      </c>
      <c r="M12" s="7">
        <v>0.30352200000000001</v>
      </c>
      <c r="N12" s="7">
        <v>0.111766</v>
      </c>
      <c r="O12" s="7">
        <v>0.119422</v>
      </c>
      <c r="P12" s="7">
        <v>0.23727999999999999</v>
      </c>
      <c r="Q12" s="7">
        <v>0.20716999999999999</v>
      </c>
      <c r="R12" s="7">
        <v>0.18548700000000001</v>
      </c>
      <c r="S12" s="7">
        <v>0.301562</v>
      </c>
      <c r="T12" s="7">
        <v>2.4070999999999999E-2</v>
      </c>
      <c r="U12" s="7">
        <v>0.28520200000000001</v>
      </c>
      <c r="V12" s="7">
        <v>0.25508799999999998</v>
      </c>
      <c r="W12" s="7">
        <v>0.33201000000000003</v>
      </c>
      <c r="X12" s="7">
        <v>0.35277500000000001</v>
      </c>
      <c r="Y12" s="7">
        <v>0.38144899999999998</v>
      </c>
      <c r="Z12" s="7">
        <v>0.33709299999999998</v>
      </c>
      <c r="AA12" s="7">
        <v>0.44151499999999999</v>
      </c>
      <c r="AB12" s="7">
        <v>0.305396</v>
      </c>
      <c r="AC12" s="7">
        <v>0.37535600000000002</v>
      </c>
      <c r="AD12" s="7">
        <v>0.52757600000000004</v>
      </c>
      <c r="AE12" s="7">
        <v>0.43496000000000001</v>
      </c>
      <c r="AF12" s="7">
        <v>0.48863200000000001</v>
      </c>
      <c r="AG12" s="7">
        <v>0.45987099999999997</v>
      </c>
      <c r="AH12" s="7">
        <v>0.68661300000000003</v>
      </c>
      <c r="AI12" s="7">
        <v>0.65011399999999997</v>
      </c>
      <c r="AJ12" s="7">
        <v>0.278111</v>
      </c>
      <c r="AK12" s="7">
        <v>0.20211100000000001</v>
      </c>
      <c r="AL12" s="7">
        <v>0.31903799999999999</v>
      </c>
      <c r="AM12" s="7">
        <v>0.41180600000000001</v>
      </c>
      <c r="AN12" s="7">
        <v>0.46908100000000003</v>
      </c>
      <c r="AO12" s="7">
        <v>0.32450400000000001</v>
      </c>
      <c r="AP12" s="7">
        <v>0.69404100000000002</v>
      </c>
      <c r="AQ12" s="7">
        <v>0.203347</v>
      </c>
      <c r="AR12" s="7">
        <v>0.26144800000000001</v>
      </c>
      <c r="AS12" s="7">
        <v>0.38121899999999997</v>
      </c>
      <c r="AT12" s="7">
        <v>9.2541999999999999E-2</v>
      </c>
      <c r="AU12" s="7">
        <v>8.7736999999999996E-2</v>
      </c>
      <c r="AV12" s="7"/>
      <c r="AW12" s="7">
        <f t="shared" si="0"/>
        <v>0.28598665217391306</v>
      </c>
      <c r="AX12" s="7">
        <f t="shared" si="1"/>
        <v>0.16488503779128019</v>
      </c>
      <c r="AY12" s="7"/>
      <c r="AZ12" s="7"/>
      <c r="BA12" s="7"/>
      <c r="BE12" s="7"/>
    </row>
    <row r="13" spans="1:57" x14ac:dyDescent="0.2">
      <c r="A13" s="3" t="s">
        <v>45</v>
      </c>
      <c r="B13" s="7">
        <v>5.15</v>
      </c>
      <c r="C13" s="7">
        <v>5.25</v>
      </c>
      <c r="D13" s="7">
        <v>5.72</v>
      </c>
      <c r="E13" s="7">
        <v>5.49</v>
      </c>
      <c r="F13" s="7">
        <v>5.1540679999999996</v>
      </c>
      <c r="G13" s="7">
        <v>5.2502969999999998</v>
      </c>
      <c r="H13" s="7">
        <v>5.7184090000000003</v>
      </c>
      <c r="I13" s="7">
        <v>5.4841839999999999</v>
      </c>
      <c r="J13" s="7">
        <v>5.796564</v>
      </c>
      <c r="K13" s="7">
        <v>5.0484099999999996</v>
      </c>
      <c r="L13" s="7">
        <v>5.4949430000000001</v>
      </c>
      <c r="M13" s="7">
        <v>5.4439000000000002</v>
      </c>
      <c r="N13" s="7">
        <v>5.7093660000000002</v>
      </c>
      <c r="O13" s="7">
        <v>5.2306999999999997</v>
      </c>
      <c r="P13" s="7">
        <v>4.8825190000000003</v>
      </c>
      <c r="Q13" s="7">
        <v>5.0545470000000003</v>
      </c>
      <c r="R13" s="7">
        <v>5.2228130000000004</v>
      </c>
      <c r="S13" s="7">
        <v>4.9146900000000002</v>
      </c>
      <c r="T13" s="7">
        <v>5.4700889999999998</v>
      </c>
      <c r="U13" s="7">
        <v>4.9285480000000002</v>
      </c>
      <c r="V13" s="7">
        <v>4.9634919999999996</v>
      </c>
      <c r="W13" s="7">
        <v>4.8588050000000003</v>
      </c>
      <c r="X13" s="7">
        <v>4.8631080000000004</v>
      </c>
      <c r="Y13" s="7">
        <v>4.7354339999999997</v>
      </c>
      <c r="Z13" s="7">
        <v>4.7254659999999999</v>
      </c>
      <c r="AA13" s="7">
        <v>4.7119669999999996</v>
      </c>
      <c r="AB13" s="7">
        <v>5.2029129999999997</v>
      </c>
      <c r="AC13" s="7">
        <v>4.9177869999999997</v>
      </c>
      <c r="AD13" s="7">
        <v>4.6195719999999998</v>
      </c>
      <c r="AE13" s="7">
        <v>4.6049509999999998</v>
      </c>
      <c r="AF13" s="7">
        <v>4.4896669999999999</v>
      </c>
      <c r="AG13" s="7">
        <v>4.7252349999999996</v>
      </c>
      <c r="AH13" s="7">
        <v>4.6411249999999997</v>
      </c>
      <c r="AI13" s="7">
        <v>4.4727110000000003</v>
      </c>
      <c r="AJ13" s="7">
        <v>5.0669199999999996</v>
      </c>
      <c r="AK13" s="7">
        <v>5.179055</v>
      </c>
      <c r="AL13" s="7">
        <v>4.9911440000000002</v>
      </c>
      <c r="AM13" s="7">
        <v>4.7777130000000003</v>
      </c>
      <c r="AN13" s="7">
        <v>4.5958059999999996</v>
      </c>
      <c r="AO13" s="7">
        <v>5.0404660000000003</v>
      </c>
      <c r="AP13" s="7">
        <v>4.6836609999999999</v>
      </c>
      <c r="AQ13" s="7">
        <v>5.3520089999999998</v>
      </c>
      <c r="AR13" s="7">
        <v>5.2802699999999998</v>
      </c>
      <c r="AS13" s="7">
        <v>5.4272109999999998</v>
      </c>
      <c r="AT13" s="7">
        <v>5.0501069999999997</v>
      </c>
      <c r="AU13" s="7">
        <v>3.9198689999999998</v>
      </c>
      <c r="AV13" s="7"/>
      <c r="AW13" s="7">
        <f t="shared" si="0"/>
        <v>5.0502285000000011</v>
      </c>
      <c r="AX13" s="7">
        <f t="shared" si="1"/>
        <v>0.38771568328590422</v>
      </c>
      <c r="AY13" s="7"/>
      <c r="AZ13" s="7"/>
      <c r="BA13" s="7"/>
      <c r="BE13" s="7"/>
    </row>
    <row r="14" spans="1:57" x14ac:dyDescent="0.2">
      <c r="A14" s="14" t="s">
        <v>41</v>
      </c>
      <c r="B14" s="7">
        <f>B12*0.5*16/19+B13*0.5*16/35.45</f>
        <v>1.2253581768242892</v>
      </c>
      <c r="C14" s="7">
        <f t="shared" ref="C14:AU14" si="2">C12*0.5*16/19+C13*0.5*16/35.45</f>
        <v>1.2773988568035037</v>
      </c>
      <c r="D14" s="7">
        <f t="shared" si="2"/>
        <v>1.3118847895479178</v>
      </c>
      <c r="E14" s="7">
        <f t="shared" si="2"/>
        <v>1.3315596466483557</v>
      </c>
      <c r="F14" s="7">
        <f t="shared" si="2"/>
        <v>1.2274589390542645</v>
      </c>
      <c r="G14" s="7">
        <f t="shared" si="2"/>
        <v>1.2774124070967261</v>
      </c>
      <c r="H14" s="7">
        <f t="shared" si="2"/>
        <v>1.311380485487343</v>
      </c>
      <c r="I14" s="7">
        <f t="shared" si="2"/>
        <v>1.3280126238586591</v>
      </c>
      <c r="J14" s="7">
        <f t="shared" si="2"/>
        <v>1.3354354052408877</v>
      </c>
      <c r="K14" s="7">
        <f t="shared" si="2"/>
        <v>1.1764176289807733</v>
      </c>
      <c r="L14" s="7">
        <f t="shared" si="2"/>
        <v>1.3227083964070967</v>
      </c>
      <c r="M14" s="7">
        <f t="shared" si="2"/>
        <v>1.356323419493727</v>
      </c>
      <c r="N14" s="7">
        <f t="shared" si="2"/>
        <v>1.3354917520599807</v>
      </c>
      <c r="O14" s="7">
        <f t="shared" si="2"/>
        <v>1.2306947950411993</v>
      </c>
      <c r="P14" s="7">
        <f t="shared" si="2"/>
        <v>1.2017452245564546</v>
      </c>
      <c r="Q14" s="7">
        <f t="shared" si="2"/>
        <v>1.2278888813005715</v>
      </c>
      <c r="R14" s="7">
        <f t="shared" si="2"/>
        <v>1.2567317781901863</v>
      </c>
      <c r="S14" s="7">
        <f t="shared" si="2"/>
        <v>1.2360713580283571</v>
      </c>
      <c r="T14" s="7">
        <f t="shared" si="2"/>
        <v>1.2445699110682205</v>
      </c>
      <c r="U14" s="7">
        <f t="shared" si="2"/>
        <v>1.2323102712493503</v>
      </c>
      <c r="V14" s="7">
        <f t="shared" si="2"/>
        <v>1.2275165033033923</v>
      </c>
      <c r="W14" s="7">
        <f t="shared" si="2"/>
        <v>1.2362800029693415</v>
      </c>
      <c r="X14" s="7">
        <f t="shared" si="2"/>
        <v>1.245994218692005</v>
      </c>
      <c r="Y14" s="7">
        <f t="shared" si="2"/>
        <v>1.2292552956721845</v>
      </c>
      <c r="Z14" s="7">
        <f t="shared" si="2"/>
        <v>1.2083296070076459</v>
      </c>
      <c r="AA14" s="7">
        <f t="shared" si="2"/>
        <v>1.2492504461435674</v>
      </c>
      <c r="AB14" s="7">
        <f t="shared" si="2"/>
        <v>1.3027289460322171</v>
      </c>
      <c r="AC14" s="7">
        <f t="shared" si="2"/>
        <v>1.2678414157820503</v>
      </c>
      <c r="AD14" s="7">
        <f t="shared" si="2"/>
        <v>1.2646358809294038</v>
      </c>
      <c r="AE14" s="7">
        <f t="shared" si="2"/>
        <v>1.2223401499517479</v>
      </c>
      <c r="AF14" s="7">
        <f t="shared" si="2"/>
        <v>1.2189227513918786</v>
      </c>
      <c r="AG14" s="7">
        <f t="shared" si="2"/>
        <v>1.25997347724742</v>
      </c>
      <c r="AH14" s="7">
        <f t="shared" si="2"/>
        <v>1.3364626928958503</v>
      </c>
      <c r="AI14" s="7">
        <f t="shared" si="2"/>
        <v>1.2830887126419717</v>
      </c>
      <c r="AJ14" s="7">
        <f t="shared" si="2"/>
        <v>1.2605509904238734</v>
      </c>
      <c r="AK14" s="7">
        <f t="shared" si="2"/>
        <v>1.2538564911290919</v>
      </c>
      <c r="AL14" s="7">
        <f t="shared" si="2"/>
        <v>1.2606830447628239</v>
      </c>
      <c r="AM14" s="7">
        <f t="shared" si="2"/>
        <v>1.2515782905500705</v>
      </c>
      <c r="AN14" s="7">
        <f t="shared" si="2"/>
        <v>1.2346431350308069</v>
      </c>
      <c r="AO14" s="7">
        <f t="shared" si="2"/>
        <v>1.2741150121000668</v>
      </c>
      <c r="AP14" s="7">
        <f t="shared" si="2"/>
        <v>1.3491893691633878</v>
      </c>
      <c r="AQ14" s="7">
        <f t="shared" si="2"/>
        <v>1.2934074340435009</v>
      </c>
      <c r="AR14" s="7">
        <f t="shared" si="2"/>
        <v>1.3016816758963698</v>
      </c>
      <c r="AS14" s="7">
        <f t="shared" si="2"/>
        <v>1.3852717398856802</v>
      </c>
      <c r="AT14" s="7">
        <f t="shared" si="2"/>
        <v>1.1786224856358101</v>
      </c>
      <c r="AU14" s="7">
        <f t="shared" si="2"/>
        <v>0.92153856610496609</v>
      </c>
      <c r="AV14" s="7"/>
      <c r="AW14" s="7">
        <f>AW12*0.5*16/19+AW13*0.5*16/35.45</f>
        <v>1.2601002843983697</v>
      </c>
      <c r="AX14" s="7"/>
      <c r="AY14" s="7"/>
      <c r="AZ14" s="7"/>
      <c r="BA14" s="7"/>
      <c r="BE14" s="7"/>
    </row>
    <row r="15" spans="1:57" x14ac:dyDescent="0.2">
      <c r="A15" s="3" t="s">
        <v>5</v>
      </c>
      <c r="B15" s="7">
        <f>SUM(B6:B13)-B14</f>
        <v>99.904641823175723</v>
      </c>
      <c r="C15" s="7">
        <f t="shared" ref="C15:AU15" si="3">SUM(C6:C13)-C14</f>
        <v>100.53360114319649</v>
      </c>
      <c r="D15" s="7">
        <f t="shared" si="3"/>
        <v>101.75811521045208</v>
      </c>
      <c r="E15" s="7">
        <f t="shared" si="3"/>
        <v>100.32844035335165</v>
      </c>
      <c r="F15" s="7">
        <f t="shared" si="3"/>
        <v>99.920092060945748</v>
      </c>
      <c r="G15" s="7">
        <f t="shared" si="3"/>
        <v>100.53142259290328</v>
      </c>
      <c r="H15" s="7">
        <f t="shared" si="3"/>
        <v>101.74644651451266</v>
      </c>
      <c r="I15" s="7">
        <f t="shared" si="3"/>
        <v>100.31331437614134</v>
      </c>
      <c r="J15" s="7">
        <f t="shared" si="3"/>
        <v>100.31627959475912</v>
      </c>
      <c r="K15" s="7">
        <f t="shared" si="3"/>
        <v>101.05949637101925</v>
      </c>
      <c r="L15" s="7">
        <f t="shared" si="3"/>
        <v>100.62955860359291</v>
      </c>
      <c r="M15" s="7">
        <f t="shared" si="3"/>
        <v>101.14878858050628</v>
      </c>
      <c r="N15" s="7">
        <f t="shared" si="3"/>
        <v>99.315325247940024</v>
      </c>
      <c r="O15" s="7">
        <f t="shared" si="3"/>
        <v>97.982317204958804</v>
      </c>
      <c r="P15" s="7">
        <f t="shared" si="3"/>
        <v>98.80788477544354</v>
      </c>
      <c r="Q15" s="7">
        <f t="shared" si="3"/>
        <v>98.722779118699435</v>
      </c>
      <c r="R15" s="7">
        <f t="shared" si="3"/>
        <v>98.920736221809818</v>
      </c>
      <c r="S15" s="7">
        <f t="shared" si="3"/>
        <v>100.28751964197166</v>
      </c>
      <c r="T15" s="7">
        <f t="shared" si="3"/>
        <v>98.485487088931791</v>
      </c>
      <c r="U15" s="7">
        <f t="shared" si="3"/>
        <v>98.792583728750643</v>
      </c>
      <c r="V15" s="7">
        <f t="shared" si="3"/>
        <v>99.377493496696601</v>
      </c>
      <c r="W15" s="7">
        <f t="shared" si="3"/>
        <v>99.976023997030666</v>
      </c>
      <c r="X15" s="7">
        <f t="shared" si="3"/>
        <v>100.25967178130799</v>
      </c>
      <c r="Y15" s="7">
        <f t="shared" si="3"/>
        <v>99.828711704327816</v>
      </c>
      <c r="Z15" s="7">
        <f t="shared" si="3"/>
        <v>100.77912239299235</v>
      </c>
      <c r="AA15" s="7">
        <f t="shared" si="3"/>
        <v>99.355962553856429</v>
      </c>
      <c r="AB15" s="7">
        <f t="shared" si="3"/>
        <v>101.58895905396778</v>
      </c>
      <c r="AC15" s="7">
        <f t="shared" si="3"/>
        <v>99.990478584217954</v>
      </c>
      <c r="AD15" s="7">
        <f t="shared" si="3"/>
        <v>99.838593119070595</v>
      </c>
      <c r="AE15" s="7">
        <f t="shared" si="3"/>
        <v>100.20432585004826</v>
      </c>
      <c r="AF15" s="7">
        <f t="shared" si="3"/>
        <v>101.99144424860812</v>
      </c>
      <c r="AG15" s="7">
        <f t="shared" si="3"/>
        <v>100.84684452275259</v>
      </c>
      <c r="AH15" s="7">
        <f t="shared" si="3"/>
        <v>101.42896330710414</v>
      </c>
      <c r="AI15" s="7">
        <f t="shared" si="3"/>
        <v>99.585179287358031</v>
      </c>
      <c r="AJ15" s="7">
        <f t="shared" si="3"/>
        <v>100.01741000957611</v>
      </c>
      <c r="AK15" s="7">
        <f t="shared" si="3"/>
        <v>100.22670550887091</v>
      </c>
      <c r="AL15" s="7">
        <f t="shared" si="3"/>
        <v>100.68414095523717</v>
      </c>
      <c r="AM15" s="7">
        <f t="shared" si="3"/>
        <v>100.00379970944994</v>
      </c>
      <c r="AN15" s="7">
        <f t="shared" si="3"/>
        <v>98.730734864969179</v>
      </c>
      <c r="AO15" s="7">
        <f t="shared" si="3"/>
        <v>101.09557298789993</v>
      </c>
      <c r="AP15" s="7">
        <f t="shared" si="3"/>
        <v>101.43374163083661</v>
      </c>
      <c r="AQ15" s="7">
        <f t="shared" si="3"/>
        <v>99.530862565956483</v>
      </c>
      <c r="AR15" s="7">
        <f t="shared" si="3"/>
        <v>99.51284632410362</v>
      </c>
      <c r="AS15" s="7">
        <f t="shared" si="3"/>
        <v>101.2485992601143</v>
      </c>
      <c r="AT15" s="7">
        <f t="shared" si="3"/>
        <v>99.191586514364175</v>
      </c>
      <c r="AU15" s="7">
        <f t="shared" si="3"/>
        <v>101.13303543389505</v>
      </c>
      <c r="AV15" s="7"/>
      <c r="AW15" s="7">
        <f>SUM(AW6:AW13)-AW14</f>
        <v>100.16012260690597</v>
      </c>
      <c r="AX15" s="7"/>
      <c r="AY15" s="7"/>
      <c r="AZ15" s="7"/>
      <c r="BA15" s="7"/>
      <c r="BE15" s="7"/>
    </row>
    <row r="16" spans="1:57" x14ac:dyDescent="0.2">
      <c r="BE16" s="5"/>
    </row>
    <row r="17" spans="1:53" x14ac:dyDescent="0.2">
      <c r="A17" s="3" t="s">
        <v>18</v>
      </c>
      <c r="B17" s="25" t="s">
        <v>28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17"/>
      <c r="AY17" s="17"/>
      <c r="AZ17" s="17"/>
    </row>
    <row r="18" spans="1:53" x14ac:dyDescent="0.2">
      <c r="A18" s="3" t="s">
        <v>7</v>
      </c>
      <c r="B18" s="7">
        <v>3.0147166559126766</v>
      </c>
      <c r="C18" s="7">
        <v>2.9851098264278448</v>
      </c>
      <c r="D18" s="7">
        <v>2.9535546069843241</v>
      </c>
      <c r="E18" s="7">
        <v>2.9842935586130532</v>
      </c>
      <c r="F18" s="7">
        <v>3.0233485055611329</v>
      </c>
      <c r="G18" s="7">
        <v>2.9849702767955422</v>
      </c>
      <c r="H18" s="7">
        <v>2.9535775878397561</v>
      </c>
      <c r="I18" s="7">
        <v>2.9846041201602223</v>
      </c>
      <c r="J18" s="7">
        <v>2.9901400878714388</v>
      </c>
      <c r="K18" s="7">
        <v>2.9840277240533783</v>
      </c>
      <c r="L18" s="7">
        <v>2.9824138447544488</v>
      </c>
      <c r="M18" s="7">
        <v>2.9871700789119271</v>
      </c>
      <c r="N18" s="7">
        <v>3.0014282250870217</v>
      </c>
      <c r="O18" s="7">
        <v>3.0017002554138346</v>
      </c>
      <c r="P18" s="7">
        <v>3.0206062481969242</v>
      </c>
      <c r="Q18" s="7">
        <v>3.0057907941977846</v>
      </c>
      <c r="R18" s="7">
        <v>3.0017992225821386</v>
      </c>
      <c r="S18" s="7">
        <v>2.9944171078558286</v>
      </c>
      <c r="T18" s="7">
        <v>3.00927294618671</v>
      </c>
      <c r="U18" s="7">
        <v>2.9960067535840165</v>
      </c>
      <c r="V18" s="7">
        <v>2.9800134527802755</v>
      </c>
      <c r="W18" s="7">
        <v>3.0076774434273865</v>
      </c>
      <c r="X18" s="7">
        <v>3.0158044761345022</v>
      </c>
      <c r="Y18" s="7">
        <v>3.029587032228604</v>
      </c>
      <c r="Z18" s="7">
        <v>3.0385832398656154</v>
      </c>
      <c r="AA18" s="7">
        <v>3.0107726219472943</v>
      </c>
      <c r="AB18" s="7">
        <v>2.9635353575709833</v>
      </c>
      <c r="AC18" s="7">
        <v>2.9730072048993237</v>
      </c>
      <c r="AD18" s="7">
        <v>2.9967147174755082</v>
      </c>
      <c r="AE18" s="7">
        <v>3.0071830880132175</v>
      </c>
      <c r="AF18" s="7">
        <v>2.9781281325696298</v>
      </c>
      <c r="AG18" s="7">
        <v>3.0060554434859728</v>
      </c>
      <c r="AH18" s="7">
        <v>2.9970774565571738</v>
      </c>
      <c r="AI18" s="7">
        <v>3.0241057163112783</v>
      </c>
      <c r="AJ18" s="7">
        <v>3.0259374518399058</v>
      </c>
      <c r="AK18" s="7">
        <v>3.0147542134693848</v>
      </c>
      <c r="AL18" s="7">
        <v>3.0304359043445088</v>
      </c>
      <c r="AM18" s="7">
        <v>3.0224954350955922</v>
      </c>
      <c r="AN18" s="7">
        <v>3.0074319362849948</v>
      </c>
      <c r="AO18" s="7">
        <v>3.0149364654443351</v>
      </c>
      <c r="AP18" s="7">
        <v>2.9936412374463526</v>
      </c>
      <c r="AQ18" s="7">
        <v>3.0182235017633983</v>
      </c>
      <c r="AR18" s="7">
        <v>3.0150468917645541</v>
      </c>
      <c r="AS18" s="7">
        <v>2.9835338807368532</v>
      </c>
      <c r="AT18" s="7">
        <v>3.0258427148955231</v>
      </c>
      <c r="AU18" s="7">
        <v>3.000324306144492</v>
      </c>
      <c r="AV18" s="7"/>
      <c r="AW18" s="7">
        <f t="shared" ref="AW18:AW23" si="4">AVERAGE(B18:AU18)</f>
        <v>3.0008651684671035</v>
      </c>
      <c r="AX18" s="7">
        <f t="shared" ref="AX18:AX23" si="5">STDEV(B18:AU18)</f>
        <v>1.9971816046391224E-2</v>
      </c>
      <c r="AY18" s="7"/>
      <c r="AZ18" s="7"/>
      <c r="BA18" s="6"/>
    </row>
    <row r="19" spans="1:53" x14ac:dyDescent="0.2">
      <c r="A19" s="3" t="s">
        <v>8</v>
      </c>
      <c r="B19" s="7">
        <v>2.3799441881037098E-2</v>
      </c>
      <c r="C19" s="7">
        <v>2.3873463656527927E-2</v>
      </c>
      <c r="D19" s="7">
        <v>2.7126748737346301E-2</v>
      </c>
      <c r="E19" s="7">
        <v>3.3356166673454854E-2</v>
      </c>
      <c r="F19" s="7">
        <v>2.4120597612681368E-2</v>
      </c>
      <c r="G19" s="7">
        <v>2.3738816742086215E-2</v>
      </c>
      <c r="H19" s="7">
        <v>2.6894796364967988E-2</v>
      </c>
      <c r="I19" s="7">
        <v>3.2932511699525061E-2</v>
      </c>
      <c r="J19" s="7">
        <v>9.1033862572394014E-3</v>
      </c>
      <c r="K19" s="7">
        <v>4.1260657133576368E-3</v>
      </c>
      <c r="L19" s="7">
        <v>1.1202872202037461E-2</v>
      </c>
      <c r="M19" s="7">
        <v>2.3521126811770519E-2</v>
      </c>
      <c r="N19" s="7">
        <v>2.3594493884667913E-2</v>
      </c>
      <c r="O19" s="7">
        <v>2.56440306662137E-2</v>
      </c>
      <c r="P19" s="7">
        <v>2.3485749553043563E-2</v>
      </c>
      <c r="Q19" s="7">
        <v>2.7090287108159427E-2</v>
      </c>
      <c r="R19" s="7">
        <v>2.80679390740615E-2</v>
      </c>
      <c r="S19" s="7">
        <v>2.055722061710942E-2</v>
      </c>
      <c r="T19" s="7">
        <v>2.8338068403688188E-2</v>
      </c>
      <c r="U19" s="7">
        <v>1.9187651624920286E-2</v>
      </c>
      <c r="V19" s="7">
        <v>3.1349468093595095E-2</v>
      </c>
      <c r="W19" s="7">
        <v>2.3635167887730627E-2</v>
      </c>
      <c r="X19" s="7">
        <v>2.7141099989460127E-2</v>
      </c>
      <c r="Y19" s="7">
        <v>1.2216663006294402E-2</v>
      </c>
      <c r="Z19" s="7">
        <v>1.2465879811747939E-2</v>
      </c>
      <c r="AA19" s="7">
        <v>1.2706395834709583E-2</v>
      </c>
      <c r="AB19" s="7">
        <v>1.8676901458427545E-2</v>
      </c>
      <c r="AC19" s="7">
        <v>2.3913243970620418E-2</v>
      </c>
      <c r="AD19" s="7">
        <v>3.8482682571389919E-2</v>
      </c>
      <c r="AE19" s="7">
        <v>4.7863325954969893E-2</v>
      </c>
      <c r="AF19" s="7">
        <v>3.9484856691721491E-2</v>
      </c>
      <c r="AG19" s="7">
        <v>4.2622055516297545E-2</v>
      </c>
      <c r="AH19" s="7">
        <v>2.6051379294273327E-2</v>
      </c>
      <c r="AI19" s="7">
        <v>1.6737045588058965E-2</v>
      </c>
      <c r="AJ19" s="7">
        <v>2.1460489635140644E-2</v>
      </c>
      <c r="AK19" s="7">
        <v>1.6494528334748567E-2</v>
      </c>
      <c r="AL19" s="7">
        <v>1.8159828179766857E-2</v>
      </c>
      <c r="AM19" s="7">
        <v>1.1868854330460053E-2</v>
      </c>
      <c r="AN19" s="7">
        <v>1.8862461526563415E-2</v>
      </c>
      <c r="AO19" s="7">
        <v>2.125539395312144E-2</v>
      </c>
      <c r="AP19" s="7">
        <v>2.6087327956342218E-2</v>
      </c>
      <c r="AQ19" s="7">
        <v>1.6596660882375484E-2</v>
      </c>
      <c r="AR19" s="7">
        <v>1.2019893905447382E-2</v>
      </c>
      <c r="AS19" s="7">
        <v>1.373042349129378E-2</v>
      </c>
      <c r="AT19" s="7">
        <v>1.8595259376299661E-2</v>
      </c>
      <c r="AU19" s="7">
        <v>1.8900147692356508E-2</v>
      </c>
      <c r="AV19" s="7"/>
      <c r="AW19" s="7">
        <f t="shared" si="4"/>
        <v>2.2763888482980624E-2</v>
      </c>
      <c r="AX19" s="7">
        <f t="shared" si="5"/>
        <v>8.8633337888588924E-3</v>
      </c>
      <c r="AY19" s="7"/>
      <c r="AZ19" s="7"/>
      <c r="BA19" s="6"/>
    </row>
    <row r="20" spans="1:53" x14ac:dyDescent="0.2">
      <c r="A20" s="3" t="s">
        <v>11</v>
      </c>
      <c r="B20" s="7">
        <v>1.2795482815074732E-2</v>
      </c>
      <c r="C20" s="7">
        <v>1.5758871223664813E-2</v>
      </c>
      <c r="D20" s="7">
        <v>2.0559909367252542E-2</v>
      </c>
      <c r="E20" s="7">
        <v>1.7167149984758011E-2</v>
      </c>
      <c r="F20" s="7">
        <v>1.2840358304022317E-2</v>
      </c>
      <c r="G20" s="7">
        <v>1.5788417667441376E-2</v>
      </c>
      <c r="H20" s="7">
        <v>2.0413387193621811E-2</v>
      </c>
      <c r="I20" s="7">
        <v>1.7252999118068178E-2</v>
      </c>
      <c r="J20" s="7">
        <v>1.4858366532270215E-2</v>
      </c>
      <c r="K20" s="7">
        <v>1.584212536182909E-2</v>
      </c>
      <c r="L20" s="7">
        <v>2.8968048806967749E-2</v>
      </c>
      <c r="M20" s="7">
        <v>1.6863120888120517E-2</v>
      </c>
      <c r="N20" s="7">
        <v>5.2353309133072817E-2</v>
      </c>
      <c r="O20" s="7">
        <v>4.2920116711769825E-2</v>
      </c>
      <c r="P20" s="7">
        <v>3.3464826789721298E-2</v>
      </c>
      <c r="Q20" s="7">
        <v>1.2933908569468603E-2</v>
      </c>
      <c r="R20" s="7">
        <v>1.1262471811516666E-2</v>
      </c>
      <c r="S20" s="7">
        <v>2.0541132590909561E-2</v>
      </c>
      <c r="T20" s="7">
        <v>2.6625949618691688E-2</v>
      </c>
      <c r="U20" s="7">
        <v>3.0884351487606737E-2</v>
      </c>
      <c r="V20" s="7">
        <v>3.3116892058023699E-2</v>
      </c>
      <c r="W20" s="7">
        <v>3.1110997131465049E-2</v>
      </c>
      <c r="X20" s="7">
        <v>1.5818890111889874E-2</v>
      </c>
      <c r="Y20" s="7">
        <v>3.4941297875012982E-2</v>
      </c>
      <c r="Z20" s="7">
        <v>3.5606835849972832E-2</v>
      </c>
      <c r="AA20" s="7">
        <v>3.5071682103379458E-2</v>
      </c>
      <c r="AB20" s="7">
        <v>4.9447287704182927E-2</v>
      </c>
      <c r="AC20" s="7">
        <v>8.5596626305088457E-3</v>
      </c>
      <c r="AD20" s="7">
        <v>3.6204822139461981E-2</v>
      </c>
      <c r="AE20" s="7">
        <v>2.5934767148479344E-2</v>
      </c>
      <c r="AF20" s="7">
        <v>2.2854951985338847E-2</v>
      </c>
      <c r="AG20" s="7">
        <v>2.052357278238549E-2</v>
      </c>
      <c r="AH20" s="7">
        <v>2.1121359871546758E-2</v>
      </c>
      <c r="AI20" s="7">
        <v>2.7414695850766255E-2</v>
      </c>
      <c r="AJ20" s="7">
        <v>3.1815050903619392E-2</v>
      </c>
      <c r="AK20" s="7">
        <v>3.4650011697416321E-2</v>
      </c>
      <c r="AL20" s="7">
        <v>1.7914994815544566E-2</v>
      </c>
      <c r="AM20" s="7">
        <v>3.886149632183683E-2</v>
      </c>
      <c r="AN20" s="7">
        <v>2.7928740496134856E-2</v>
      </c>
      <c r="AO20" s="7">
        <v>1.5472014181846202E-2</v>
      </c>
      <c r="AP20" s="7">
        <v>4.7172110907506289E-2</v>
      </c>
      <c r="AQ20" s="7">
        <v>1.1039675275343939E-2</v>
      </c>
      <c r="AR20" s="7">
        <v>1.0059231233431489E-2</v>
      </c>
      <c r="AS20" s="7">
        <v>1.9298944507602764E-2</v>
      </c>
      <c r="AT20" s="7">
        <v>2.3743389187677145E-2</v>
      </c>
      <c r="AU20" s="7">
        <v>2.3645410643485503E-2</v>
      </c>
      <c r="AV20" s="7"/>
      <c r="AW20" s="7">
        <f t="shared" si="4"/>
        <v>2.477006716064583E-2</v>
      </c>
      <c r="AX20" s="7">
        <f t="shared" si="5"/>
        <v>1.0949334322443475E-2</v>
      </c>
      <c r="AY20" s="7"/>
      <c r="AZ20" s="7"/>
      <c r="BA20" s="6"/>
    </row>
    <row r="21" spans="1:53" x14ac:dyDescent="0.2">
      <c r="A21" s="3" t="s">
        <v>13</v>
      </c>
      <c r="B21" s="7">
        <v>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1.2785333980613837E-3</v>
      </c>
      <c r="O21" s="7">
        <v>1.8923090674649312E-3</v>
      </c>
      <c r="P21" s="7">
        <v>0</v>
      </c>
      <c r="Q21" s="7">
        <v>2.7441058524574607E-3</v>
      </c>
      <c r="R21" s="7">
        <v>2.4913593202717942E-3</v>
      </c>
      <c r="S21" s="7">
        <v>3.2576002266353297E-3</v>
      </c>
      <c r="T21" s="7">
        <v>8.2234450527798614E-3</v>
      </c>
      <c r="U21" s="7">
        <v>0</v>
      </c>
      <c r="V21" s="7">
        <v>7.171703428866268E-4</v>
      </c>
      <c r="W21" s="7">
        <v>0</v>
      </c>
      <c r="X21" s="7">
        <v>9.0187716524096158E-4</v>
      </c>
      <c r="Y21" s="7">
        <v>0</v>
      </c>
      <c r="Z21" s="7">
        <v>0</v>
      </c>
      <c r="AA21" s="7">
        <v>0</v>
      </c>
      <c r="AB21" s="7">
        <v>0</v>
      </c>
      <c r="AC21" s="7">
        <v>3.2046069626111727E-3</v>
      </c>
      <c r="AD21" s="7">
        <v>0</v>
      </c>
      <c r="AE21" s="7">
        <v>0</v>
      </c>
      <c r="AF21" s="7">
        <v>5.5121212987493842E-4</v>
      </c>
      <c r="AG21" s="7">
        <v>0</v>
      </c>
      <c r="AH21" s="7">
        <v>0</v>
      </c>
      <c r="AI21" s="7">
        <v>0</v>
      </c>
      <c r="AJ21" s="7">
        <v>1.3133329888414315E-4</v>
      </c>
      <c r="AK21" s="7">
        <v>0</v>
      </c>
      <c r="AL21" s="7">
        <v>0</v>
      </c>
      <c r="AM21" s="7">
        <v>0</v>
      </c>
      <c r="AN21" s="7">
        <v>2.4131343763667476E-3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3.4200830272427839E-2</v>
      </c>
      <c r="AU21" s="7">
        <v>4.4180057710133426E-2</v>
      </c>
      <c r="AV21" s="7"/>
      <c r="AW21" s="7">
        <f t="shared" si="4"/>
        <v>2.3084255473064482E-3</v>
      </c>
      <c r="AX21" s="7">
        <f t="shared" si="5"/>
        <v>8.153225917451835E-3</v>
      </c>
      <c r="AY21" s="7"/>
      <c r="AZ21" s="7"/>
      <c r="BA21" s="6"/>
    </row>
    <row r="22" spans="1:53" x14ac:dyDescent="0.2">
      <c r="A22" s="3" t="s">
        <v>14</v>
      </c>
      <c r="B22" s="7">
        <v>4.8251952790794963</v>
      </c>
      <c r="C22" s="7">
        <v>4.9315618091437479</v>
      </c>
      <c r="D22" s="7">
        <v>5.0076037726575988</v>
      </c>
      <c r="E22" s="7">
        <v>4.92221840118322</v>
      </c>
      <c r="F22" s="7">
        <v>4.8390377577808028</v>
      </c>
      <c r="G22" s="7">
        <v>4.9320366173607511</v>
      </c>
      <c r="H22" s="7">
        <v>5.0083772935850748</v>
      </c>
      <c r="I22" s="7">
        <v>4.922455737480349</v>
      </c>
      <c r="J22" s="7">
        <v>4.9499368826221062</v>
      </c>
      <c r="K22" s="7">
        <v>4.979577930277129</v>
      </c>
      <c r="L22" s="7">
        <v>4.9505082524491106</v>
      </c>
      <c r="M22" s="7">
        <v>4.9309045022383966</v>
      </c>
      <c r="N22" s="7">
        <v>4.8563764607585487</v>
      </c>
      <c r="O22" s="7">
        <v>4.8624458315049575</v>
      </c>
      <c r="P22" s="7">
        <v>4.817041001019013</v>
      </c>
      <c r="Q22" s="7">
        <v>4.8710729808037998</v>
      </c>
      <c r="R22" s="7">
        <v>4.8840886144263651</v>
      </c>
      <c r="S22" s="7">
        <v>4.8989294392879614</v>
      </c>
      <c r="T22" s="7">
        <v>4.8398381974634086</v>
      </c>
      <c r="U22" s="7">
        <v>4.8974680938990334</v>
      </c>
      <c r="V22" s="7">
        <v>4.9099705556540503</v>
      </c>
      <c r="W22" s="7">
        <v>4.8564092198816926</v>
      </c>
      <c r="X22" s="7">
        <v>4.8433748941497097</v>
      </c>
      <c r="Y22" s="7">
        <v>4.8207926122482876</v>
      </c>
      <c r="Z22" s="7">
        <v>4.797542688902535</v>
      </c>
      <c r="AA22" s="7">
        <v>4.8612141418881247</v>
      </c>
      <c r="AB22" s="7">
        <v>4.9628797358835053</v>
      </c>
      <c r="AC22" s="7">
        <v>4.9666953418249804</v>
      </c>
      <c r="AD22" s="7">
        <v>4.8588678095453739</v>
      </c>
      <c r="AE22" s="7">
        <v>4.8199667567182463</v>
      </c>
      <c r="AF22" s="7">
        <v>4.9104998783386815</v>
      </c>
      <c r="AG22" s="7">
        <v>4.8431808245889973</v>
      </c>
      <c r="AH22" s="7">
        <v>4.8942147631760253</v>
      </c>
      <c r="AI22" s="7">
        <v>4.8319231897374362</v>
      </c>
      <c r="AJ22" s="7">
        <v>4.8133694463134864</v>
      </c>
      <c r="AK22" s="7">
        <v>4.8442056919546914</v>
      </c>
      <c r="AL22" s="7">
        <v>4.8242682405536099</v>
      </c>
      <c r="AM22" s="7">
        <v>4.8357635003230488</v>
      </c>
      <c r="AN22" s="7">
        <v>4.8662713812649745</v>
      </c>
      <c r="AO22" s="7">
        <v>4.8564566671504705</v>
      </c>
      <c r="AP22" s="7">
        <v>4.874082315645115</v>
      </c>
      <c r="AQ22" s="7">
        <v>4.8653484866531285</v>
      </c>
      <c r="AR22" s="7">
        <v>4.881299471478731</v>
      </c>
      <c r="AS22" s="7">
        <v>4.9501011014289444</v>
      </c>
      <c r="AT22" s="7">
        <v>4.781267205512</v>
      </c>
      <c r="AU22" s="7">
        <v>4.837731681817365</v>
      </c>
      <c r="AV22" s="7"/>
      <c r="AW22" s="7">
        <f t="shared" si="4"/>
        <v>4.8811820099490015</v>
      </c>
      <c r="AX22" s="7">
        <f t="shared" si="5"/>
        <v>5.5940468044863391E-2</v>
      </c>
      <c r="AY22" s="7"/>
      <c r="AZ22" s="7"/>
      <c r="BA22" s="6"/>
    </row>
    <row r="23" spans="1:53" x14ac:dyDescent="0.2">
      <c r="A23" s="3" t="s">
        <v>15</v>
      </c>
      <c r="B23" s="7">
        <v>8.2406102350500124E-2</v>
      </c>
      <c r="C23" s="7">
        <v>8.4315652499837426E-2</v>
      </c>
      <c r="D23" s="7">
        <v>6.7392606079292428E-2</v>
      </c>
      <c r="E23" s="7">
        <v>6.6336437904961978E-2</v>
      </c>
      <c r="F23" s="7">
        <v>8.3018849573959455E-2</v>
      </c>
      <c r="G23" s="7">
        <v>8.4543278997556967E-2</v>
      </c>
      <c r="H23" s="7">
        <v>6.6951513783957459E-2</v>
      </c>
      <c r="I23" s="7">
        <v>6.5831879203953753E-2</v>
      </c>
      <c r="J23" s="7">
        <v>8.3295517305099029E-2</v>
      </c>
      <c r="K23" s="7">
        <v>7.2517005601763593E-2</v>
      </c>
      <c r="L23" s="7">
        <v>8.41666849074547E-2</v>
      </c>
      <c r="M23" s="7">
        <v>7.4529851940251066E-2</v>
      </c>
      <c r="N23" s="7">
        <v>7.8464292446856293E-2</v>
      </c>
      <c r="O23" s="7">
        <v>7.4406085697590205E-2</v>
      </c>
      <c r="P23" s="7">
        <v>0.10201410518574375</v>
      </c>
      <c r="Q23" s="7">
        <v>8.9182890126989267E-2</v>
      </c>
      <c r="R23" s="7">
        <v>8.3047239676752219E-2</v>
      </c>
      <c r="S23" s="7">
        <v>0.10022923404141247</v>
      </c>
      <c r="T23" s="7">
        <v>9.0907811181938844E-2</v>
      </c>
      <c r="U23" s="7">
        <v>8.6510734806953649E-2</v>
      </c>
      <c r="V23" s="7">
        <v>8.6925627614323459E-2</v>
      </c>
      <c r="W23" s="7">
        <v>9.2031677285831892E-2</v>
      </c>
      <c r="X23" s="7">
        <v>9.2221896515971971E-2</v>
      </c>
      <c r="Y23" s="7">
        <v>9.1730366585200715E-2</v>
      </c>
      <c r="Z23" s="7">
        <v>9.0921231919912582E-2</v>
      </c>
      <c r="AA23" s="7">
        <v>0.10273965894168616</v>
      </c>
      <c r="AB23" s="7">
        <v>8.2961559135997107E-2</v>
      </c>
      <c r="AC23" s="7">
        <v>8.2391776784696835E-2</v>
      </c>
      <c r="AD23" s="7">
        <v>7.2350418967229546E-2</v>
      </c>
      <c r="AE23" s="7">
        <v>8.0828208380587074E-2</v>
      </c>
      <c r="AF23" s="7">
        <v>8.3607825477176018E-2</v>
      </c>
      <c r="AG23" s="7">
        <v>7.1825765762180513E-2</v>
      </c>
      <c r="AH23" s="7">
        <v>7.9734953941893089E-2</v>
      </c>
      <c r="AI23" s="7">
        <v>9.3847464914964124E-2</v>
      </c>
      <c r="AJ23" s="7">
        <v>9.3839121227932087E-2</v>
      </c>
      <c r="AK23" s="7">
        <v>0.10253941200986799</v>
      </c>
      <c r="AL23" s="7">
        <v>9.0814694820077188E-2</v>
      </c>
      <c r="AM23" s="7">
        <v>9.0797413910427616E-2</v>
      </c>
      <c r="AN23" s="7">
        <v>9.4163960193818452E-2</v>
      </c>
      <c r="AO23" s="7">
        <v>9.6438734301206933E-2</v>
      </c>
      <c r="AP23" s="7">
        <v>8.4935647837628761E-2</v>
      </c>
      <c r="AQ23" s="7">
        <v>8.9719523796562214E-2</v>
      </c>
      <c r="AR23" s="7">
        <v>9.3968560131117762E-2</v>
      </c>
      <c r="AS23" s="7">
        <v>8.8608810477465536E-2</v>
      </c>
      <c r="AT23" s="7">
        <v>0.1179825380729755</v>
      </c>
      <c r="AU23" s="7">
        <v>0.11166357816614464</v>
      </c>
      <c r="AV23" s="7"/>
      <c r="AW23" s="7">
        <f t="shared" si="4"/>
        <v>8.651430870621088E-2</v>
      </c>
      <c r="AX23" s="7">
        <f t="shared" si="5"/>
        <v>1.1366644752120783E-2</v>
      </c>
      <c r="AY23" s="7"/>
      <c r="AZ23" s="7"/>
      <c r="BA23" s="6"/>
    </row>
    <row r="24" spans="1:53" x14ac:dyDescent="0.2">
      <c r="A24" s="8" t="s">
        <v>20</v>
      </c>
      <c r="B24" s="9">
        <f t="shared" ref="B24:AU24" si="6">SUM(B18:B23)</f>
        <v>7.9589129620387844</v>
      </c>
      <c r="C24" s="9">
        <f t="shared" si="6"/>
        <v>8.0406196229516222</v>
      </c>
      <c r="D24" s="9">
        <f t="shared" si="6"/>
        <v>8.076237643825813</v>
      </c>
      <c r="E24" s="9">
        <f t="shared" si="6"/>
        <v>8.023371714359449</v>
      </c>
      <c r="F24" s="9">
        <f t="shared" si="6"/>
        <v>7.982366068832599</v>
      </c>
      <c r="G24" s="9">
        <f t="shared" si="6"/>
        <v>8.0410774075633782</v>
      </c>
      <c r="H24" s="9">
        <f t="shared" si="6"/>
        <v>8.0762145787673774</v>
      </c>
      <c r="I24" s="9">
        <f t="shared" si="6"/>
        <v>8.023077247662119</v>
      </c>
      <c r="J24" s="9">
        <f t="shared" si="6"/>
        <v>8.0473342405881549</v>
      </c>
      <c r="K24" s="9">
        <f t="shared" si="6"/>
        <v>8.0560908510074576</v>
      </c>
      <c r="L24" s="9">
        <f t="shared" si="6"/>
        <v>8.0572597031200193</v>
      </c>
      <c r="M24" s="9">
        <f t="shared" si="6"/>
        <v>8.0329886807904671</v>
      </c>
      <c r="N24" s="9">
        <f t="shared" si="6"/>
        <v>8.0134953147082282</v>
      </c>
      <c r="O24" s="9">
        <f t="shared" si="6"/>
        <v>8.0090086290618316</v>
      </c>
      <c r="P24" s="9">
        <f t="shared" si="6"/>
        <v>7.9966119307444465</v>
      </c>
      <c r="Q24" s="9">
        <f t="shared" si="6"/>
        <v>8.0088149666586599</v>
      </c>
      <c r="R24" s="9">
        <f t="shared" si="6"/>
        <v>8.0107568468911055</v>
      </c>
      <c r="S24" s="9">
        <f t="shared" si="6"/>
        <v>8.0379317346198569</v>
      </c>
      <c r="T24" s="9">
        <f t="shared" si="6"/>
        <v>8.0032064179072169</v>
      </c>
      <c r="U24" s="9">
        <f t="shared" si="6"/>
        <v>8.0300575854025311</v>
      </c>
      <c r="V24" s="9">
        <f t="shared" si="6"/>
        <v>8.0420931665431556</v>
      </c>
      <c r="W24" s="9">
        <f t="shared" si="6"/>
        <v>8.0108645056141068</v>
      </c>
      <c r="X24" s="9">
        <f t="shared" si="6"/>
        <v>7.995263134066775</v>
      </c>
      <c r="Y24" s="9">
        <f t="shared" si="6"/>
        <v>7.9892679719433994</v>
      </c>
      <c r="Z24" s="9">
        <f t="shared" si="6"/>
        <v>7.9751198763497833</v>
      </c>
      <c r="AA24" s="9">
        <f t="shared" si="6"/>
        <v>8.0225045007151952</v>
      </c>
      <c r="AB24" s="9">
        <f t="shared" si="6"/>
        <v>8.0775008417530962</v>
      </c>
      <c r="AC24" s="9">
        <f t="shared" si="6"/>
        <v>8.0577718370727407</v>
      </c>
      <c r="AD24" s="9">
        <f t="shared" si="6"/>
        <v>8.0026204506989629</v>
      </c>
      <c r="AE24" s="9">
        <f t="shared" si="6"/>
        <v>7.9817761462155001</v>
      </c>
      <c r="AF24" s="9">
        <f t="shared" si="6"/>
        <v>8.0351268571924219</v>
      </c>
      <c r="AG24" s="9">
        <f t="shared" si="6"/>
        <v>7.9842076621358329</v>
      </c>
      <c r="AH24" s="9">
        <f t="shared" si="6"/>
        <v>8.0181999128409114</v>
      </c>
      <c r="AI24" s="9">
        <f t="shared" si="6"/>
        <v>7.9940281124025043</v>
      </c>
      <c r="AJ24" s="9">
        <f t="shared" si="6"/>
        <v>7.9865528932189687</v>
      </c>
      <c r="AK24" s="9">
        <f t="shared" si="6"/>
        <v>8.0126438574661094</v>
      </c>
      <c r="AL24" s="9">
        <f t="shared" si="6"/>
        <v>7.9815936627135073</v>
      </c>
      <c r="AM24" s="9">
        <f t="shared" si="6"/>
        <v>7.9997866999813656</v>
      </c>
      <c r="AN24" s="9">
        <f t="shared" si="6"/>
        <v>8.0170716141428517</v>
      </c>
      <c r="AO24" s="9">
        <f t="shared" si="6"/>
        <v>8.0045592750309797</v>
      </c>
      <c r="AP24" s="9">
        <f t="shared" si="6"/>
        <v>8.0259186397929447</v>
      </c>
      <c r="AQ24" s="9">
        <f t="shared" si="6"/>
        <v>8.0009278483708073</v>
      </c>
      <c r="AR24" s="9">
        <f t="shared" si="6"/>
        <v>8.0123940485132827</v>
      </c>
      <c r="AS24" s="9">
        <f t="shared" si="6"/>
        <v>8.0552731606421606</v>
      </c>
      <c r="AT24" s="9">
        <f t="shared" si="6"/>
        <v>8.0016319373169029</v>
      </c>
      <c r="AU24" s="9">
        <f t="shared" si="6"/>
        <v>8.0364451821739777</v>
      </c>
      <c r="AV24" s="9"/>
      <c r="AW24" s="9">
        <f>SUM(AW18:AW23)</f>
        <v>8.0184038683132481</v>
      </c>
      <c r="AX24" s="6"/>
      <c r="AY24" s="9"/>
      <c r="AZ24" s="9"/>
      <c r="BA24" s="6"/>
    </row>
    <row r="25" spans="1:53" x14ac:dyDescent="0.2">
      <c r="A25" s="3" t="s">
        <v>16</v>
      </c>
      <c r="B25" s="7">
        <v>4.032260702908419E-2</v>
      </c>
      <c r="C25" s="7">
        <v>5.9323762189204494E-2</v>
      </c>
      <c r="D25" s="7">
        <v>1.3404986279828448E-2</v>
      </c>
      <c r="E25" s="7">
        <v>5.9509021887953921E-2</v>
      </c>
      <c r="F25" s="7">
        <v>4.119317378221294E-2</v>
      </c>
      <c r="G25" s="7">
        <v>5.9293092516211073E-2</v>
      </c>
      <c r="H25" s="7">
        <v>1.3314077314025886E-2</v>
      </c>
      <c r="I25" s="7">
        <v>5.8078122007568733E-2</v>
      </c>
      <c r="J25" s="7">
        <v>1.7614707535982595E-2</v>
      </c>
      <c r="K25" s="7">
        <v>2.3652861162475704E-2</v>
      </c>
      <c r="L25" s="7">
        <v>5.3097965741471374E-2</v>
      </c>
      <c r="M25" s="7">
        <v>8.1470876798047112E-2</v>
      </c>
      <c r="N25" s="7">
        <v>3.0582703655896513E-2</v>
      </c>
      <c r="O25" s="7">
        <v>3.2994390111749719E-2</v>
      </c>
      <c r="P25" s="7">
        <v>6.4684741372970117E-2</v>
      </c>
      <c r="Q25" s="7">
        <v>5.6646158836714332E-2</v>
      </c>
      <c r="R25" s="7">
        <v>5.0693534608132432E-2</v>
      </c>
      <c r="S25" s="7">
        <v>8.1279627170150442E-2</v>
      </c>
      <c r="T25" s="7">
        <v>6.611032435181444E-3</v>
      </c>
      <c r="U25" s="7">
        <v>7.8104625943908393E-2</v>
      </c>
      <c r="V25" s="7">
        <v>6.95066149248105E-2</v>
      </c>
      <c r="W25" s="7">
        <v>8.9591687216048557E-2</v>
      </c>
      <c r="X25" s="7">
        <v>9.4736976479964929E-2</v>
      </c>
      <c r="Y25" s="7">
        <v>0.10283835498959853</v>
      </c>
      <c r="Z25" s="7">
        <v>8.9842665962534526E-2</v>
      </c>
      <c r="AA25" s="7">
        <v>0.11996164146025379</v>
      </c>
      <c r="AB25" s="7">
        <v>8.1847827291622086E-2</v>
      </c>
      <c r="AC25" s="7">
        <v>0.10174954675722894</v>
      </c>
      <c r="AD25" s="7">
        <v>0.14246384750060426</v>
      </c>
      <c r="AE25" s="7">
        <v>0.11660883684147942</v>
      </c>
      <c r="AF25" s="7">
        <v>0.1291649707610403</v>
      </c>
      <c r="AG25" s="7">
        <v>0.12266647556757335</v>
      </c>
      <c r="AH25" s="7">
        <v>0.18274070060535252</v>
      </c>
      <c r="AI25" s="7">
        <v>0.17563967788623508</v>
      </c>
      <c r="AJ25" s="7">
        <v>7.4943104261191468E-2</v>
      </c>
      <c r="AK25" s="7">
        <v>5.4491236669871705E-2</v>
      </c>
      <c r="AL25" s="7">
        <v>8.5283967160109497E-2</v>
      </c>
      <c r="AM25" s="7">
        <v>0.11100655663754723</v>
      </c>
      <c r="AN25" s="7">
        <v>0.12812275551138827</v>
      </c>
      <c r="AO25" s="7">
        <v>8.657086255679565E-2</v>
      </c>
      <c r="AP25" s="7">
        <v>0.18502753069454175</v>
      </c>
      <c r="AQ25" s="7">
        <v>5.5228737761222904E-2</v>
      </c>
      <c r="AR25" s="7">
        <v>7.1071737824960984E-2</v>
      </c>
      <c r="AS25" s="7">
        <v>0.10242894972091574</v>
      </c>
      <c r="AT25" s="7">
        <v>2.5099805430031177E-2</v>
      </c>
      <c r="AU25" s="7">
        <v>2.3186371027974204E-2</v>
      </c>
      <c r="AV25" s="7"/>
      <c r="AW25" s="7">
        <f>AVERAGE(B25:AU25)</f>
        <v>7.7036815388688437E-2</v>
      </c>
      <c r="AX25" s="7">
        <f>STDEV(B25:AU25)</f>
        <v>4.4115071080284354E-2</v>
      </c>
      <c r="AY25" s="7"/>
      <c r="AZ25" s="7"/>
      <c r="BA25" s="6"/>
    </row>
    <row r="26" spans="1:53" x14ac:dyDescent="0.2">
      <c r="A26" s="3" t="s">
        <v>17</v>
      </c>
      <c r="B26" s="7">
        <v>0.74199663334196286</v>
      </c>
      <c r="C26" s="7">
        <v>0.75875692760266034</v>
      </c>
      <c r="D26" s="7">
        <v>0.82192039993893129</v>
      </c>
      <c r="E26" s="7">
        <v>0.79592076844883619</v>
      </c>
      <c r="F26" s="7">
        <v>0.74466994484370863</v>
      </c>
      <c r="G26" s="7">
        <v>0.75884562203235739</v>
      </c>
      <c r="H26" s="7">
        <v>0.82178964402768817</v>
      </c>
      <c r="I26" s="7">
        <v>0.79514083757951559</v>
      </c>
      <c r="J26" s="7">
        <v>0.84325478148850652</v>
      </c>
      <c r="K26" s="7">
        <v>0.72549299569300607</v>
      </c>
      <c r="L26" s="7">
        <v>0.79651504179258537</v>
      </c>
      <c r="M26" s="7">
        <v>0.78317662237405106</v>
      </c>
      <c r="N26" s="7">
        <v>0.83731990231857667</v>
      </c>
      <c r="O26" s="7">
        <v>0.77455620708317119</v>
      </c>
      <c r="P26" s="7">
        <v>0.71338178440147715</v>
      </c>
      <c r="Q26" s="7">
        <v>0.74073557082718799</v>
      </c>
      <c r="R26" s="7">
        <v>0.7650343478887921</v>
      </c>
      <c r="S26" s="7">
        <v>0.70996768001240318</v>
      </c>
      <c r="T26" s="7">
        <v>0.80520582679654418</v>
      </c>
      <c r="U26" s="7">
        <v>0.72340339419294608</v>
      </c>
      <c r="V26" s="7">
        <v>0.72487112004812859</v>
      </c>
      <c r="W26" s="7">
        <v>0.70272172782122877</v>
      </c>
      <c r="X26" s="7">
        <v>0.69995963425546781</v>
      </c>
      <c r="Y26" s="7">
        <v>0.68425154985823833</v>
      </c>
      <c r="Z26" s="7">
        <v>0.67501729547449574</v>
      </c>
      <c r="AA26" s="7">
        <v>0.68617760300833663</v>
      </c>
      <c r="AB26" s="7">
        <v>0.74735636246127002</v>
      </c>
      <c r="AC26" s="7">
        <v>0.71449006940098958</v>
      </c>
      <c r="AD26" s="7">
        <v>0.66858825030280677</v>
      </c>
      <c r="AE26" s="7">
        <v>0.66167468322351053</v>
      </c>
      <c r="AF26" s="7">
        <v>0.63608380268361675</v>
      </c>
      <c r="AG26" s="7">
        <v>0.67553932820366391</v>
      </c>
      <c r="AH26" s="7">
        <v>0.66203948266771606</v>
      </c>
      <c r="AI26" s="7">
        <v>0.64765140559491186</v>
      </c>
      <c r="AJ26" s="7">
        <v>0.73180423840765563</v>
      </c>
      <c r="AK26" s="7">
        <v>0.74838417916303357</v>
      </c>
      <c r="AL26" s="7">
        <v>0.71509285957696056</v>
      </c>
      <c r="AM26" s="7">
        <v>0.69026107045177032</v>
      </c>
      <c r="AN26" s="7">
        <v>0.6727868235735549</v>
      </c>
      <c r="AO26" s="7">
        <v>0.72070866107281806</v>
      </c>
      <c r="AP26" s="7">
        <v>0.66922790430442358</v>
      </c>
      <c r="AQ26" s="7">
        <v>0.77907908327307418</v>
      </c>
      <c r="AR26" s="7">
        <v>0.76931659810435848</v>
      </c>
      <c r="AS26" s="7">
        <v>0.78155986592591742</v>
      </c>
      <c r="AT26" s="7">
        <v>0.73412398786578636</v>
      </c>
      <c r="AU26" s="7">
        <v>0.5552120912736267</v>
      </c>
      <c r="AV26" s="7"/>
      <c r="AW26" s="7">
        <f>AVERAGE(B26:AU26)</f>
        <v>0.73067531762352755</v>
      </c>
      <c r="AX26" s="7">
        <f>STDEV(B26:AU26)</f>
        <v>5.8885082686647341E-2</v>
      </c>
      <c r="AY26" s="7"/>
      <c r="AZ26" s="7"/>
      <c r="BA26" s="6"/>
    </row>
    <row r="27" spans="1:53" x14ac:dyDescent="0.2">
      <c r="A27" s="3" t="s">
        <v>25</v>
      </c>
      <c r="B27" s="7">
        <f>IF((1-B25-B26)&gt;0,1-B25-B26,0)</f>
        <v>0.21768075962895295</v>
      </c>
      <c r="C27" s="7">
        <f t="shared" ref="C27:AU27" si="7">IF((1-C25-C26)&gt;0,1-C25-C26,0)</f>
        <v>0.18191931020813512</v>
      </c>
      <c r="D27" s="7">
        <f t="shared" si="7"/>
        <v>0.16467461378124026</v>
      </c>
      <c r="E27" s="7">
        <f t="shared" si="7"/>
        <v>0.14457020966320988</v>
      </c>
      <c r="F27" s="7">
        <f t="shared" si="7"/>
        <v>0.21413688137407838</v>
      </c>
      <c r="G27" s="7">
        <f t="shared" si="7"/>
        <v>0.18186128545143154</v>
      </c>
      <c r="H27" s="7">
        <f t="shared" si="7"/>
        <v>0.16489627865828593</v>
      </c>
      <c r="I27" s="7">
        <f t="shared" si="7"/>
        <v>0.14678104041291562</v>
      </c>
      <c r="J27" s="7">
        <f t="shared" si="7"/>
        <v>0.13913051097551088</v>
      </c>
      <c r="K27" s="7">
        <f t="shared" si="7"/>
        <v>0.25085414314451826</v>
      </c>
      <c r="L27" s="7">
        <f t="shared" si="7"/>
        <v>0.15038699246594323</v>
      </c>
      <c r="M27" s="7">
        <f t="shared" si="7"/>
        <v>0.13535250082790184</v>
      </c>
      <c r="N27" s="7">
        <f t="shared" si="7"/>
        <v>0.13209739402552678</v>
      </c>
      <c r="O27" s="7">
        <f t="shared" si="7"/>
        <v>0.19244940280507905</v>
      </c>
      <c r="P27" s="7">
        <f t="shared" si="7"/>
        <v>0.22193347422555276</v>
      </c>
      <c r="Q27" s="7">
        <f t="shared" si="7"/>
        <v>0.20261827033609769</v>
      </c>
      <c r="R27" s="7">
        <f t="shared" si="7"/>
        <v>0.18427211750307548</v>
      </c>
      <c r="S27" s="7">
        <f t="shared" si="7"/>
        <v>0.20875269281744635</v>
      </c>
      <c r="T27" s="7">
        <f t="shared" si="7"/>
        <v>0.18818314076827436</v>
      </c>
      <c r="U27" s="7">
        <f t="shared" si="7"/>
        <v>0.19849197986314548</v>
      </c>
      <c r="V27" s="7">
        <f t="shared" si="7"/>
        <v>0.20562226502706094</v>
      </c>
      <c r="W27" s="7">
        <f t="shared" si="7"/>
        <v>0.20768658496272263</v>
      </c>
      <c r="X27" s="7">
        <f t="shared" si="7"/>
        <v>0.20530338926456726</v>
      </c>
      <c r="Y27" s="7">
        <f t="shared" si="7"/>
        <v>0.21291009515216308</v>
      </c>
      <c r="Z27" s="7">
        <f t="shared" si="7"/>
        <v>0.23514003856296972</v>
      </c>
      <c r="AA27" s="7">
        <f t="shared" si="7"/>
        <v>0.19386075553140958</v>
      </c>
      <c r="AB27" s="7">
        <f t="shared" si="7"/>
        <v>0.17079581024710788</v>
      </c>
      <c r="AC27" s="7">
        <f t="shared" si="7"/>
        <v>0.1837603838417815</v>
      </c>
      <c r="AD27" s="7">
        <f t="shared" si="7"/>
        <v>0.18894790219658897</v>
      </c>
      <c r="AE27" s="7">
        <f t="shared" si="7"/>
        <v>0.22171647993501009</v>
      </c>
      <c r="AF27" s="7">
        <f t="shared" si="7"/>
        <v>0.23475122655534297</v>
      </c>
      <c r="AG27" s="7">
        <f t="shared" si="7"/>
        <v>0.20179419622876271</v>
      </c>
      <c r="AH27" s="7">
        <f t="shared" si="7"/>
        <v>0.15521981672693141</v>
      </c>
      <c r="AI27" s="7">
        <f t="shared" si="7"/>
        <v>0.17670891651885312</v>
      </c>
      <c r="AJ27" s="7">
        <f t="shared" si="7"/>
        <v>0.19325265733115293</v>
      </c>
      <c r="AK27" s="7">
        <f t="shared" si="7"/>
        <v>0.19712458416709477</v>
      </c>
      <c r="AL27" s="7">
        <f t="shared" si="7"/>
        <v>0.19962317326292989</v>
      </c>
      <c r="AM27" s="7">
        <f t="shared" si="7"/>
        <v>0.19873237291068246</v>
      </c>
      <c r="AN27" s="7">
        <f t="shared" si="7"/>
        <v>0.1990904209150568</v>
      </c>
      <c r="AO27" s="7">
        <f t="shared" si="7"/>
        <v>0.19272047637038625</v>
      </c>
      <c r="AP27" s="7">
        <f t="shared" si="7"/>
        <v>0.14574456500103472</v>
      </c>
      <c r="AQ27" s="7">
        <f t="shared" si="7"/>
        <v>0.16569217896570287</v>
      </c>
      <c r="AR27" s="7">
        <f t="shared" si="7"/>
        <v>0.1596116640706805</v>
      </c>
      <c r="AS27" s="7">
        <f t="shared" si="7"/>
        <v>0.11601118435316682</v>
      </c>
      <c r="AT27" s="7">
        <f t="shared" si="7"/>
        <v>0.24077620670418243</v>
      </c>
      <c r="AU27" s="7">
        <f t="shared" si="7"/>
        <v>0.42160153769839914</v>
      </c>
      <c r="AV27" s="7"/>
      <c r="AW27" s="7">
        <f>AVERAGE(B27:AU27)</f>
        <v>0.19228786698778402</v>
      </c>
      <c r="AX27" s="7">
        <f>STDEV(B27:AU27)</f>
        <v>4.6208030739477469E-2</v>
      </c>
      <c r="AY27" s="7"/>
      <c r="AZ27" s="7"/>
      <c r="BA27" s="6"/>
    </row>
    <row r="28" spans="1:53" x14ac:dyDescent="0.2">
      <c r="A28" s="8" t="s">
        <v>23</v>
      </c>
      <c r="B28" s="9">
        <f t="shared" ref="B28:AU28" si="8">SUM(B25:B27)</f>
        <v>1</v>
      </c>
      <c r="C28" s="9">
        <f t="shared" si="8"/>
        <v>1</v>
      </c>
      <c r="D28" s="9">
        <f t="shared" si="8"/>
        <v>1</v>
      </c>
      <c r="E28" s="9">
        <f t="shared" si="8"/>
        <v>1</v>
      </c>
      <c r="F28" s="9">
        <f t="shared" si="8"/>
        <v>1</v>
      </c>
      <c r="G28" s="9">
        <f t="shared" si="8"/>
        <v>1</v>
      </c>
      <c r="H28" s="9">
        <f t="shared" si="8"/>
        <v>1</v>
      </c>
      <c r="I28" s="9">
        <f t="shared" si="8"/>
        <v>0.99999999999999989</v>
      </c>
      <c r="J28" s="9">
        <f t="shared" si="8"/>
        <v>1</v>
      </c>
      <c r="K28" s="9">
        <f t="shared" si="8"/>
        <v>1</v>
      </c>
      <c r="L28" s="9">
        <f t="shared" si="8"/>
        <v>1</v>
      </c>
      <c r="M28" s="9">
        <f t="shared" si="8"/>
        <v>1</v>
      </c>
      <c r="N28" s="9">
        <f t="shared" si="8"/>
        <v>1</v>
      </c>
      <c r="O28" s="9">
        <f t="shared" si="8"/>
        <v>1</v>
      </c>
      <c r="P28" s="9">
        <f t="shared" si="8"/>
        <v>1</v>
      </c>
      <c r="Q28" s="9">
        <f t="shared" si="8"/>
        <v>1</v>
      </c>
      <c r="R28" s="9">
        <f t="shared" si="8"/>
        <v>1</v>
      </c>
      <c r="S28" s="9">
        <f t="shared" si="8"/>
        <v>1</v>
      </c>
      <c r="T28" s="9">
        <f t="shared" si="8"/>
        <v>1</v>
      </c>
      <c r="U28" s="9">
        <f t="shared" si="8"/>
        <v>1</v>
      </c>
      <c r="V28" s="9">
        <f t="shared" si="8"/>
        <v>1</v>
      </c>
      <c r="W28" s="9">
        <f t="shared" si="8"/>
        <v>1</v>
      </c>
      <c r="X28" s="9">
        <f t="shared" si="8"/>
        <v>1</v>
      </c>
      <c r="Y28" s="9">
        <f t="shared" si="8"/>
        <v>0.99999999999999989</v>
      </c>
      <c r="Z28" s="9">
        <f t="shared" si="8"/>
        <v>1</v>
      </c>
      <c r="AA28" s="9">
        <f t="shared" si="8"/>
        <v>1</v>
      </c>
      <c r="AB28" s="9">
        <f t="shared" si="8"/>
        <v>1</v>
      </c>
      <c r="AC28" s="9">
        <f t="shared" si="8"/>
        <v>1</v>
      </c>
      <c r="AD28" s="9">
        <f t="shared" si="8"/>
        <v>1</v>
      </c>
      <c r="AE28" s="9">
        <f t="shared" si="8"/>
        <v>1</v>
      </c>
      <c r="AF28" s="9">
        <f t="shared" si="8"/>
        <v>1</v>
      </c>
      <c r="AG28" s="9">
        <f t="shared" si="8"/>
        <v>1</v>
      </c>
      <c r="AH28" s="9">
        <f t="shared" si="8"/>
        <v>1</v>
      </c>
      <c r="AI28" s="9">
        <f t="shared" si="8"/>
        <v>1</v>
      </c>
      <c r="AJ28" s="9">
        <f t="shared" si="8"/>
        <v>1</v>
      </c>
      <c r="AK28" s="9">
        <f t="shared" si="8"/>
        <v>1</v>
      </c>
      <c r="AL28" s="9">
        <f t="shared" si="8"/>
        <v>1</v>
      </c>
      <c r="AM28" s="9">
        <f t="shared" si="8"/>
        <v>1</v>
      </c>
      <c r="AN28" s="9">
        <f t="shared" si="8"/>
        <v>1</v>
      </c>
      <c r="AO28" s="9">
        <f t="shared" si="8"/>
        <v>1</v>
      </c>
      <c r="AP28" s="9">
        <f t="shared" si="8"/>
        <v>1</v>
      </c>
      <c r="AQ28" s="9">
        <f t="shared" si="8"/>
        <v>1</v>
      </c>
      <c r="AR28" s="9">
        <f t="shared" si="8"/>
        <v>1</v>
      </c>
      <c r="AS28" s="9">
        <f t="shared" si="8"/>
        <v>1</v>
      </c>
      <c r="AT28" s="9">
        <f t="shared" si="8"/>
        <v>1</v>
      </c>
      <c r="AU28" s="9">
        <f t="shared" si="8"/>
        <v>1</v>
      </c>
      <c r="AV28" s="9"/>
      <c r="AW28" s="9">
        <f>SUM(AW25:AW27)</f>
        <v>1</v>
      </c>
      <c r="AX28" s="6"/>
      <c r="AY28" s="9"/>
      <c r="AZ28" s="9"/>
      <c r="BA28" s="6"/>
    </row>
    <row r="29" spans="1:53" x14ac:dyDescent="0.2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</row>
    <row r="30" spans="1:53" x14ac:dyDescent="0.2">
      <c r="A30" s="3" t="s">
        <v>21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</row>
    <row r="31" spans="1:53" x14ac:dyDescent="0.2">
      <c r="A31" s="3" t="s">
        <v>16</v>
      </c>
      <c r="B31" s="7">
        <f t="shared" ref="B31:AU31" si="9">IF(SUM(B25+B26)&gt;1,1-B26,B25)</f>
        <v>4.032260702908419E-2</v>
      </c>
      <c r="C31" s="7">
        <f t="shared" si="9"/>
        <v>5.9323762189204494E-2</v>
      </c>
      <c r="D31" s="7">
        <f t="shared" si="9"/>
        <v>1.3404986279828448E-2</v>
      </c>
      <c r="E31" s="7">
        <f t="shared" si="9"/>
        <v>5.9509021887953921E-2</v>
      </c>
      <c r="F31" s="7">
        <f t="shared" si="9"/>
        <v>4.119317378221294E-2</v>
      </c>
      <c r="G31" s="7">
        <f t="shared" si="9"/>
        <v>5.9293092516211073E-2</v>
      </c>
      <c r="H31" s="7">
        <f t="shared" si="9"/>
        <v>1.3314077314025886E-2</v>
      </c>
      <c r="I31" s="7">
        <f t="shared" si="9"/>
        <v>5.8078122007568733E-2</v>
      </c>
      <c r="J31" s="7">
        <f t="shared" si="9"/>
        <v>1.7614707535982595E-2</v>
      </c>
      <c r="K31" s="7">
        <f t="shared" si="9"/>
        <v>2.3652861162475704E-2</v>
      </c>
      <c r="L31" s="7">
        <f t="shared" si="9"/>
        <v>5.3097965741471374E-2</v>
      </c>
      <c r="M31" s="7">
        <f t="shared" si="9"/>
        <v>8.1470876798047112E-2</v>
      </c>
      <c r="N31" s="7">
        <f t="shared" si="9"/>
        <v>3.0582703655896513E-2</v>
      </c>
      <c r="O31" s="7">
        <f t="shared" si="9"/>
        <v>3.2994390111749719E-2</v>
      </c>
      <c r="P31" s="7">
        <f t="shared" si="9"/>
        <v>6.4684741372970117E-2</v>
      </c>
      <c r="Q31" s="7">
        <f t="shared" si="9"/>
        <v>5.6646158836714332E-2</v>
      </c>
      <c r="R31" s="7">
        <f t="shared" si="9"/>
        <v>5.0693534608132432E-2</v>
      </c>
      <c r="S31" s="7">
        <f t="shared" si="9"/>
        <v>8.1279627170150442E-2</v>
      </c>
      <c r="T31" s="7">
        <f t="shared" si="9"/>
        <v>6.611032435181444E-3</v>
      </c>
      <c r="U31" s="7">
        <f t="shared" si="9"/>
        <v>7.8104625943908393E-2</v>
      </c>
      <c r="V31" s="7">
        <f t="shared" si="9"/>
        <v>6.95066149248105E-2</v>
      </c>
      <c r="W31" s="7">
        <f t="shared" si="9"/>
        <v>8.9591687216048557E-2</v>
      </c>
      <c r="X31" s="7">
        <f t="shared" si="9"/>
        <v>9.4736976479964929E-2</v>
      </c>
      <c r="Y31" s="7">
        <f t="shared" si="9"/>
        <v>0.10283835498959853</v>
      </c>
      <c r="Z31" s="7">
        <f t="shared" si="9"/>
        <v>8.9842665962534526E-2</v>
      </c>
      <c r="AA31" s="7">
        <f t="shared" si="9"/>
        <v>0.11996164146025379</v>
      </c>
      <c r="AB31" s="7">
        <f t="shared" si="9"/>
        <v>8.1847827291622086E-2</v>
      </c>
      <c r="AC31" s="7">
        <f t="shared" si="9"/>
        <v>0.10174954675722894</v>
      </c>
      <c r="AD31" s="7">
        <f t="shared" si="9"/>
        <v>0.14246384750060426</v>
      </c>
      <c r="AE31" s="7">
        <f t="shared" si="9"/>
        <v>0.11660883684147942</v>
      </c>
      <c r="AF31" s="7">
        <f t="shared" si="9"/>
        <v>0.1291649707610403</v>
      </c>
      <c r="AG31" s="7">
        <f t="shared" si="9"/>
        <v>0.12266647556757335</v>
      </c>
      <c r="AH31" s="7">
        <f t="shared" si="9"/>
        <v>0.18274070060535252</v>
      </c>
      <c r="AI31" s="7">
        <f t="shared" si="9"/>
        <v>0.17563967788623508</v>
      </c>
      <c r="AJ31" s="7">
        <f t="shared" si="9"/>
        <v>7.4943104261191468E-2</v>
      </c>
      <c r="AK31" s="7">
        <f t="shared" si="9"/>
        <v>5.4491236669871705E-2</v>
      </c>
      <c r="AL31" s="7">
        <f t="shared" si="9"/>
        <v>8.5283967160109497E-2</v>
      </c>
      <c r="AM31" s="7">
        <f t="shared" si="9"/>
        <v>0.11100655663754723</v>
      </c>
      <c r="AN31" s="7">
        <f t="shared" si="9"/>
        <v>0.12812275551138827</v>
      </c>
      <c r="AO31" s="7">
        <f t="shared" si="9"/>
        <v>8.657086255679565E-2</v>
      </c>
      <c r="AP31" s="7">
        <f t="shared" si="9"/>
        <v>0.18502753069454175</v>
      </c>
      <c r="AQ31" s="7">
        <f t="shared" si="9"/>
        <v>5.5228737761222904E-2</v>
      </c>
      <c r="AR31" s="7">
        <f t="shared" si="9"/>
        <v>7.1071737824960984E-2</v>
      </c>
      <c r="AS31" s="7">
        <f t="shared" si="9"/>
        <v>0.10242894972091574</v>
      </c>
      <c r="AT31" s="7">
        <f t="shared" si="9"/>
        <v>2.5099805430031177E-2</v>
      </c>
      <c r="AU31" s="7">
        <f t="shared" si="9"/>
        <v>2.3186371027974204E-2</v>
      </c>
      <c r="AV31" s="7"/>
      <c r="AW31" s="7">
        <f>AVERAGE(B31:AU31)</f>
        <v>7.7036815388688437E-2</v>
      </c>
      <c r="AX31" s="7">
        <f>STDEV(B31:AU31)</f>
        <v>4.4115071080284354E-2</v>
      </c>
      <c r="AY31" s="7"/>
      <c r="AZ31" s="7"/>
      <c r="BA31" s="6"/>
    </row>
    <row r="32" spans="1:53" x14ac:dyDescent="0.2">
      <c r="A32" s="3" t="s">
        <v>17</v>
      </c>
      <c r="B32" s="7">
        <f t="shared" ref="B32:AU32" si="10">B26</f>
        <v>0.74199663334196286</v>
      </c>
      <c r="C32" s="7">
        <f t="shared" si="10"/>
        <v>0.75875692760266034</v>
      </c>
      <c r="D32" s="7">
        <f t="shared" si="10"/>
        <v>0.82192039993893129</v>
      </c>
      <c r="E32" s="7">
        <f t="shared" si="10"/>
        <v>0.79592076844883619</v>
      </c>
      <c r="F32" s="7">
        <f t="shared" si="10"/>
        <v>0.74466994484370863</v>
      </c>
      <c r="G32" s="7">
        <f t="shared" si="10"/>
        <v>0.75884562203235739</v>
      </c>
      <c r="H32" s="7">
        <f t="shared" si="10"/>
        <v>0.82178964402768817</v>
      </c>
      <c r="I32" s="7">
        <f t="shared" si="10"/>
        <v>0.79514083757951559</v>
      </c>
      <c r="J32" s="7">
        <f t="shared" si="10"/>
        <v>0.84325478148850652</v>
      </c>
      <c r="K32" s="7">
        <f t="shared" si="10"/>
        <v>0.72549299569300607</v>
      </c>
      <c r="L32" s="7">
        <f t="shared" si="10"/>
        <v>0.79651504179258537</v>
      </c>
      <c r="M32" s="7">
        <f t="shared" si="10"/>
        <v>0.78317662237405106</v>
      </c>
      <c r="N32" s="7">
        <f t="shared" si="10"/>
        <v>0.83731990231857667</v>
      </c>
      <c r="O32" s="7">
        <f t="shared" si="10"/>
        <v>0.77455620708317119</v>
      </c>
      <c r="P32" s="7">
        <f t="shared" si="10"/>
        <v>0.71338178440147715</v>
      </c>
      <c r="Q32" s="7">
        <f t="shared" si="10"/>
        <v>0.74073557082718799</v>
      </c>
      <c r="R32" s="7">
        <f t="shared" si="10"/>
        <v>0.7650343478887921</v>
      </c>
      <c r="S32" s="7">
        <f t="shared" si="10"/>
        <v>0.70996768001240318</v>
      </c>
      <c r="T32" s="7">
        <f t="shared" si="10"/>
        <v>0.80520582679654418</v>
      </c>
      <c r="U32" s="7">
        <f t="shared" si="10"/>
        <v>0.72340339419294608</v>
      </c>
      <c r="V32" s="7">
        <f t="shared" si="10"/>
        <v>0.72487112004812859</v>
      </c>
      <c r="W32" s="7">
        <f t="shared" si="10"/>
        <v>0.70272172782122877</v>
      </c>
      <c r="X32" s="7">
        <f t="shared" si="10"/>
        <v>0.69995963425546781</v>
      </c>
      <c r="Y32" s="7">
        <f t="shared" si="10"/>
        <v>0.68425154985823833</v>
      </c>
      <c r="Z32" s="7">
        <f t="shared" si="10"/>
        <v>0.67501729547449574</v>
      </c>
      <c r="AA32" s="7">
        <f t="shared" si="10"/>
        <v>0.68617760300833663</v>
      </c>
      <c r="AB32" s="7">
        <f t="shared" si="10"/>
        <v>0.74735636246127002</v>
      </c>
      <c r="AC32" s="7">
        <f t="shared" si="10"/>
        <v>0.71449006940098958</v>
      </c>
      <c r="AD32" s="7">
        <f t="shared" si="10"/>
        <v>0.66858825030280677</v>
      </c>
      <c r="AE32" s="7">
        <f t="shared" si="10"/>
        <v>0.66167468322351053</v>
      </c>
      <c r="AF32" s="7">
        <f t="shared" si="10"/>
        <v>0.63608380268361675</v>
      </c>
      <c r="AG32" s="7">
        <f t="shared" si="10"/>
        <v>0.67553932820366391</v>
      </c>
      <c r="AH32" s="7">
        <f t="shared" si="10"/>
        <v>0.66203948266771606</v>
      </c>
      <c r="AI32" s="7">
        <f t="shared" si="10"/>
        <v>0.64765140559491186</v>
      </c>
      <c r="AJ32" s="7">
        <f t="shared" si="10"/>
        <v>0.73180423840765563</v>
      </c>
      <c r="AK32" s="7">
        <f t="shared" si="10"/>
        <v>0.74838417916303357</v>
      </c>
      <c r="AL32" s="7">
        <f t="shared" si="10"/>
        <v>0.71509285957696056</v>
      </c>
      <c r="AM32" s="7">
        <f t="shared" si="10"/>
        <v>0.69026107045177032</v>
      </c>
      <c r="AN32" s="7">
        <f t="shared" si="10"/>
        <v>0.6727868235735549</v>
      </c>
      <c r="AO32" s="7">
        <f t="shared" si="10"/>
        <v>0.72070866107281806</v>
      </c>
      <c r="AP32" s="7">
        <f t="shared" si="10"/>
        <v>0.66922790430442358</v>
      </c>
      <c r="AQ32" s="7">
        <f t="shared" si="10"/>
        <v>0.77907908327307418</v>
      </c>
      <c r="AR32" s="7">
        <f t="shared" si="10"/>
        <v>0.76931659810435848</v>
      </c>
      <c r="AS32" s="7">
        <f t="shared" si="10"/>
        <v>0.78155986592591742</v>
      </c>
      <c r="AT32" s="7">
        <f t="shared" si="10"/>
        <v>0.73412398786578636</v>
      </c>
      <c r="AU32" s="7">
        <f t="shared" si="10"/>
        <v>0.5552120912736267</v>
      </c>
      <c r="AV32" s="7"/>
      <c r="AW32" s="7">
        <f>AVERAGE(B32:AU32)</f>
        <v>0.73067531762352755</v>
      </c>
      <c r="AX32" s="7">
        <f>STDEV(B32:AU32)</f>
        <v>5.8885082686647341E-2</v>
      </c>
      <c r="AY32" s="7"/>
      <c r="AZ32" s="7"/>
      <c r="BA32" s="6"/>
    </row>
    <row r="33" spans="1:53" x14ac:dyDescent="0.2">
      <c r="A33" s="3" t="s">
        <v>24</v>
      </c>
      <c r="B33" s="7">
        <f>1-B31-B32</f>
        <v>0.21768075962895295</v>
      </c>
      <c r="C33" s="7">
        <f t="shared" ref="C33:Z33" si="11">1-C31-C32</f>
        <v>0.18191931020813512</v>
      </c>
      <c r="D33" s="7">
        <f t="shared" si="11"/>
        <v>0.16467461378124026</v>
      </c>
      <c r="E33" s="7">
        <f t="shared" si="11"/>
        <v>0.14457020966320988</v>
      </c>
      <c r="F33" s="7">
        <f t="shared" si="11"/>
        <v>0.21413688137407838</v>
      </c>
      <c r="G33" s="7">
        <f t="shared" si="11"/>
        <v>0.18186128545143154</v>
      </c>
      <c r="H33" s="7">
        <f t="shared" si="11"/>
        <v>0.16489627865828593</v>
      </c>
      <c r="I33" s="7">
        <f t="shared" si="11"/>
        <v>0.14678104041291562</v>
      </c>
      <c r="J33" s="7">
        <f t="shared" si="11"/>
        <v>0.13913051097551088</v>
      </c>
      <c r="K33" s="7">
        <f t="shared" si="11"/>
        <v>0.25085414314451826</v>
      </c>
      <c r="L33" s="7">
        <f t="shared" si="11"/>
        <v>0.15038699246594323</v>
      </c>
      <c r="M33" s="7">
        <f t="shared" si="11"/>
        <v>0.13535250082790184</v>
      </c>
      <c r="N33" s="7">
        <f t="shared" si="11"/>
        <v>0.13209739402552678</v>
      </c>
      <c r="O33" s="7">
        <f t="shared" si="11"/>
        <v>0.19244940280507905</v>
      </c>
      <c r="P33" s="7">
        <f t="shared" si="11"/>
        <v>0.22193347422555276</v>
      </c>
      <c r="Q33" s="7">
        <f t="shared" si="11"/>
        <v>0.20261827033609769</v>
      </c>
      <c r="R33" s="7">
        <f t="shared" si="11"/>
        <v>0.18427211750307548</v>
      </c>
      <c r="S33" s="7">
        <f t="shared" si="11"/>
        <v>0.20875269281744635</v>
      </c>
      <c r="T33" s="7">
        <f t="shared" si="11"/>
        <v>0.18818314076827436</v>
      </c>
      <c r="U33" s="7">
        <f t="shared" si="11"/>
        <v>0.19849197986314548</v>
      </c>
      <c r="V33" s="7">
        <f t="shared" si="11"/>
        <v>0.20562226502706094</v>
      </c>
      <c r="W33" s="7">
        <f t="shared" si="11"/>
        <v>0.20768658496272263</v>
      </c>
      <c r="X33" s="7">
        <f t="shared" si="11"/>
        <v>0.20530338926456726</v>
      </c>
      <c r="Y33" s="7">
        <f t="shared" si="11"/>
        <v>0.21291009515216308</v>
      </c>
      <c r="Z33" s="7">
        <f t="shared" si="11"/>
        <v>0.23514003856296972</v>
      </c>
      <c r="AA33" s="7">
        <f t="shared" ref="AA33:AU33" si="12">1-AA31-AA32</f>
        <v>0.19386075553140958</v>
      </c>
      <c r="AB33" s="7">
        <f t="shared" si="12"/>
        <v>0.17079581024710788</v>
      </c>
      <c r="AC33" s="7">
        <f t="shared" si="12"/>
        <v>0.1837603838417815</v>
      </c>
      <c r="AD33" s="7">
        <f t="shared" si="12"/>
        <v>0.18894790219658897</v>
      </c>
      <c r="AE33" s="7">
        <f t="shared" si="12"/>
        <v>0.22171647993501009</v>
      </c>
      <c r="AF33" s="7">
        <f t="shared" si="12"/>
        <v>0.23475122655534297</v>
      </c>
      <c r="AG33" s="7">
        <f t="shared" si="12"/>
        <v>0.20179419622876271</v>
      </c>
      <c r="AH33" s="7">
        <f t="shared" si="12"/>
        <v>0.15521981672693141</v>
      </c>
      <c r="AI33" s="7">
        <f t="shared" si="12"/>
        <v>0.17670891651885312</v>
      </c>
      <c r="AJ33" s="7">
        <f t="shared" si="12"/>
        <v>0.19325265733115293</v>
      </c>
      <c r="AK33" s="7">
        <f t="shared" si="12"/>
        <v>0.19712458416709477</v>
      </c>
      <c r="AL33" s="7">
        <f t="shared" si="12"/>
        <v>0.19962317326292989</v>
      </c>
      <c r="AM33" s="7">
        <f t="shared" si="12"/>
        <v>0.19873237291068246</v>
      </c>
      <c r="AN33" s="7">
        <f t="shared" si="12"/>
        <v>0.1990904209150568</v>
      </c>
      <c r="AO33" s="7">
        <f t="shared" si="12"/>
        <v>0.19272047637038625</v>
      </c>
      <c r="AP33" s="7">
        <f t="shared" si="12"/>
        <v>0.14574456500103472</v>
      </c>
      <c r="AQ33" s="7">
        <f t="shared" si="12"/>
        <v>0.16569217896570287</v>
      </c>
      <c r="AR33" s="7">
        <f t="shared" si="12"/>
        <v>0.1596116640706805</v>
      </c>
      <c r="AS33" s="7">
        <f t="shared" si="12"/>
        <v>0.11601118435316682</v>
      </c>
      <c r="AT33" s="7">
        <f t="shared" si="12"/>
        <v>0.24077620670418243</v>
      </c>
      <c r="AU33" s="7">
        <f t="shared" si="12"/>
        <v>0.42160153769839914</v>
      </c>
      <c r="AV33" s="7"/>
      <c r="AW33" s="7">
        <f>AVERAGE(B33:AU33)</f>
        <v>0.19228786698778402</v>
      </c>
      <c r="AX33" s="7">
        <f>STDEV(B33:AU33)</f>
        <v>4.6208030739477469E-2</v>
      </c>
      <c r="AY33" s="7"/>
      <c r="AZ33" s="7"/>
      <c r="BA33" s="6"/>
    </row>
    <row r="34" spans="1:53" x14ac:dyDescent="0.2">
      <c r="A34" s="11" t="s">
        <v>22</v>
      </c>
      <c r="B34" s="10">
        <f>SUM(B31:B33)</f>
        <v>1</v>
      </c>
      <c r="C34" s="10">
        <f t="shared" ref="C34:Z34" si="13">SUM(C31:C33)</f>
        <v>1</v>
      </c>
      <c r="D34" s="10">
        <f t="shared" si="13"/>
        <v>1</v>
      </c>
      <c r="E34" s="10">
        <f t="shared" si="13"/>
        <v>1</v>
      </c>
      <c r="F34" s="10">
        <f t="shared" si="13"/>
        <v>1</v>
      </c>
      <c r="G34" s="10">
        <f t="shared" si="13"/>
        <v>1</v>
      </c>
      <c r="H34" s="10">
        <f t="shared" si="13"/>
        <v>1</v>
      </c>
      <c r="I34" s="10">
        <f t="shared" si="13"/>
        <v>0.99999999999999989</v>
      </c>
      <c r="J34" s="10">
        <f t="shared" si="13"/>
        <v>1</v>
      </c>
      <c r="K34" s="10">
        <f t="shared" si="13"/>
        <v>1</v>
      </c>
      <c r="L34" s="10">
        <f t="shared" si="13"/>
        <v>1</v>
      </c>
      <c r="M34" s="10">
        <f t="shared" si="13"/>
        <v>1</v>
      </c>
      <c r="N34" s="10">
        <f t="shared" si="13"/>
        <v>1</v>
      </c>
      <c r="O34" s="10">
        <f t="shared" si="13"/>
        <v>1</v>
      </c>
      <c r="P34" s="10">
        <f t="shared" si="13"/>
        <v>1</v>
      </c>
      <c r="Q34" s="10">
        <f t="shared" si="13"/>
        <v>1</v>
      </c>
      <c r="R34" s="10">
        <f t="shared" si="13"/>
        <v>1</v>
      </c>
      <c r="S34" s="10">
        <f t="shared" si="13"/>
        <v>1</v>
      </c>
      <c r="T34" s="10">
        <f t="shared" si="13"/>
        <v>1</v>
      </c>
      <c r="U34" s="10">
        <f t="shared" si="13"/>
        <v>1</v>
      </c>
      <c r="V34" s="10">
        <f t="shared" si="13"/>
        <v>1</v>
      </c>
      <c r="W34" s="10">
        <f t="shared" si="13"/>
        <v>1</v>
      </c>
      <c r="X34" s="10">
        <f t="shared" si="13"/>
        <v>1</v>
      </c>
      <c r="Y34" s="10">
        <f t="shared" si="13"/>
        <v>0.99999999999999989</v>
      </c>
      <c r="Z34" s="10">
        <f t="shared" si="13"/>
        <v>1</v>
      </c>
      <c r="AA34" s="10">
        <f t="shared" ref="AA34:AU34" si="14">SUM(AA31:AA33)</f>
        <v>1</v>
      </c>
      <c r="AB34" s="10">
        <f t="shared" si="14"/>
        <v>1</v>
      </c>
      <c r="AC34" s="10">
        <f t="shared" si="14"/>
        <v>1</v>
      </c>
      <c r="AD34" s="10">
        <f t="shared" si="14"/>
        <v>1</v>
      </c>
      <c r="AE34" s="10">
        <f t="shared" si="14"/>
        <v>1</v>
      </c>
      <c r="AF34" s="10">
        <f t="shared" si="14"/>
        <v>1</v>
      </c>
      <c r="AG34" s="10">
        <f t="shared" si="14"/>
        <v>1</v>
      </c>
      <c r="AH34" s="10">
        <f t="shared" si="14"/>
        <v>1</v>
      </c>
      <c r="AI34" s="10">
        <f t="shared" si="14"/>
        <v>1</v>
      </c>
      <c r="AJ34" s="10">
        <f t="shared" si="14"/>
        <v>1</v>
      </c>
      <c r="AK34" s="10">
        <f t="shared" si="14"/>
        <v>1</v>
      </c>
      <c r="AL34" s="10">
        <f t="shared" si="14"/>
        <v>1</v>
      </c>
      <c r="AM34" s="10">
        <f t="shared" si="14"/>
        <v>1</v>
      </c>
      <c r="AN34" s="10">
        <f t="shared" si="14"/>
        <v>1</v>
      </c>
      <c r="AO34" s="10">
        <f t="shared" si="14"/>
        <v>1</v>
      </c>
      <c r="AP34" s="10">
        <f t="shared" si="14"/>
        <v>1</v>
      </c>
      <c r="AQ34" s="10">
        <f t="shared" si="14"/>
        <v>1</v>
      </c>
      <c r="AR34" s="10">
        <f t="shared" si="14"/>
        <v>1</v>
      </c>
      <c r="AS34" s="10">
        <f t="shared" si="14"/>
        <v>1</v>
      </c>
      <c r="AT34" s="10">
        <f t="shared" si="14"/>
        <v>1</v>
      </c>
      <c r="AU34" s="10">
        <f t="shared" si="14"/>
        <v>1</v>
      </c>
      <c r="AV34" s="10"/>
      <c r="AW34" s="9">
        <f>SUM(AW30:AW33)</f>
        <v>1</v>
      </c>
      <c r="AX34" s="6"/>
      <c r="AY34" s="10"/>
      <c r="AZ34" s="10"/>
      <c r="BA34" s="6"/>
    </row>
    <row r="35" spans="1:53" x14ac:dyDescent="0.2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</row>
    <row r="36" spans="1:53" ht="17" x14ac:dyDescent="0.25">
      <c r="A36" s="12" t="s">
        <v>40</v>
      </c>
    </row>
  </sheetData>
  <mergeCells count="1">
    <mergeCell ref="B17:AU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  <vt:lpstr>Table S13</vt:lpstr>
      <vt:lpstr>Table S14</vt:lpstr>
      <vt:lpstr>Table S15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Mikbalt</dc:creator>
  <cp:lastModifiedBy>Christine Elrod</cp:lastModifiedBy>
  <dcterms:created xsi:type="dcterms:W3CDTF">2015-08-01T07:28:54Z</dcterms:created>
  <dcterms:modified xsi:type="dcterms:W3CDTF">2023-04-17T19:00:36Z</dcterms:modified>
</cp:coreProperties>
</file>