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F6131942-5A53-E346-B088-9DE20BBBE578}" xr6:coauthVersionLast="47" xr6:coauthVersionMax="47" xr10:uidLastSave="{00000000-0000-0000-0000-000000000000}"/>
  <bookViews>
    <workbookView xWindow="0" yWindow="500" windowWidth="27980" windowHeight="20900" xr2:uid="{57FBDCD3-9907-4222-9DC7-18D0C09ADEFC}"/>
  </bookViews>
  <sheets>
    <sheet name="Appendix A Table A1" sheetId="16" r:id="rId1"/>
    <sheet name="Sum_table" sheetId="2" r:id="rId2"/>
    <sheet name="K-spar calibration" sheetId="3" r:id="rId3"/>
  </sheets>
  <definedNames>
    <definedName name="fit_a" localSheetId="0">#REF!</definedName>
    <definedName name="fit_a">'K-spar calibration'!$B$9</definedName>
    <definedName name="fit_b" localSheetId="0">#REF!</definedName>
    <definedName name="fit_b">'K-spar calibration'!$B$10</definedName>
    <definedName name="fit_c" localSheetId="0">#REF!</definedName>
    <definedName name="fit_c">'K-spar calibration'!$B$11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6" l="1"/>
  <c r="M7" i="16" s="1"/>
  <c r="N7" i="16" s="1"/>
  <c r="L8" i="16"/>
  <c r="M8" i="16" s="1"/>
  <c r="N8" i="16" s="1"/>
  <c r="L9" i="16"/>
  <c r="M9" i="16" s="1"/>
  <c r="N9" i="16" s="1"/>
  <c r="L10" i="16"/>
  <c r="M10" i="16" s="1"/>
  <c r="N10" i="16" s="1"/>
  <c r="L11" i="16"/>
  <c r="M11" i="16" s="1"/>
  <c r="N11" i="16" s="1"/>
  <c r="L12" i="16"/>
  <c r="M12" i="16" s="1"/>
  <c r="N12" i="16" s="1"/>
  <c r="L13" i="16"/>
  <c r="M13" i="16" s="1"/>
  <c r="N13" i="16" s="1"/>
  <c r="L14" i="16"/>
  <c r="M14" i="16" s="1"/>
  <c r="N14" i="16" s="1"/>
  <c r="L15" i="16"/>
  <c r="M15" i="16" s="1"/>
  <c r="N15" i="16" s="1"/>
  <c r="L16" i="16"/>
  <c r="M16" i="16" s="1"/>
  <c r="N16" i="16" s="1"/>
  <c r="L17" i="16"/>
  <c r="M17" i="16" s="1"/>
  <c r="N17" i="16" s="1"/>
  <c r="L18" i="16"/>
  <c r="M18" i="16" s="1"/>
  <c r="N18" i="16" s="1"/>
  <c r="L19" i="16"/>
  <c r="M19" i="16" s="1"/>
  <c r="N19" i="16" s="1"/>
  <c r="L20" i="16"/>
  <c r="M20" i="16" s="1"/>
  <c r="N20" i="16" s="1"/>
  <c r="L21" i="16"/>
  <c r="M21" i="16" s="1"/>
  <c r="N21" i="16" s="1"/>
  <c r="L22" i="16"/>
  <c r="M22" i="16" s="1"/>
  <c r="N22" i="16" s="1"/>
  <c r="L23" i="16"/>
  <c r="M23" i="16" s="1"/>
  <c r="N23" i="16" s="1"/>
  <c r="L24" i="16"/>
  <c r="M24" i="16" s="1"/>
  <c r="N24" i="16" s="1"/>
  <c r="L25" i="16"/>
  <c r="M25" i="16" s="1"/>
  <c r="N25" i="16" s="1"/>
  <c r="L26" i="16"/>
  <c r="M26" i="16" s="1"/>
  <c r="N26" i="16" s="1"/>
  <c r="L27" i="16"/>
  <c r="M27" i="16" s="1"/>
  <c r="N27" i="16" s="1"/>
  <c r="L28" i="16"/>
  <c r="M28" i="16" s="1"/>
  <c r="N28" i="16" s="1"/>
  <c r="L29" i="16"/>
  <c r="M29" i="16" s="1"/>
  <c r="N29" i="16" s="1"/>
  <c r="L30" i="16"/>
  <c r="M30" i="16" s="1"/>
  <c r="N30" i="16" s="1"/>
  <c r="L31" i="16"/>
  <c r="M31" i="16" s="1"/>
  <c r="N31" i="16" s="1"/>
  <c r="L32" i="16"/>
  <c r="M32" i="16" s="1"/>
  <c r="N32" i="16" s="1"/>
  <c r="L33" i="16"/>
  <c r="M33" i="16" s="1"/>
  <c r="N33" i="16" s="1"/>
  <c r="L34" i="16"/>
  <c r="M34" i="16" s="1"/>
  <c r="N34" i="16" s="1"/>
  <c r="L36" i="16"/>
  <c r="M36" i="16" s="1"/>
  <c r="N36" i="16" s="1"/>
  <c r="L37" i="16"/>
  <c r="M37" i="16" s="1"/>
  <c r="N37" i="16" s="1"/>
  <c r="L38" i="16"/>
  <c r="M38" i="16" s="1"/>
  <c r="N38" i="16" s="1"/>
  <c r="L39" i="16"/>
  <c r="M39" i="16" s="1"/>
  <c r="N39" i="16" s="1"/>
  <c r="L40" i="16"/>
  <c r="M40" i="16" s="1"/>
  <c r="N40" i="16" s="1"/>
  <c r="L41" i="16"/>
  <c r="M41" i="16" s="1"/>
  <c r="N41" i="16" s="1"/>
  <c r="L42" i="16"/>
  <c r="M42" i="16" s="1"/>
  <c r="N42" i="16" s="1"/>
  <c r="L43" i="16"/>
  <c r="M43" i="16" s="1"/>
  <c r="N43" i="16" s="1"/>
  <c r="L44" i="16"/>
  <c r="M44" i="16" s="1"/>
  <c r="N44" i="16" s="1"/>
  <c r="L45" i="16"/>
  <c r="M45" i="16" s="1"/>
  <c r="N45" i="16" s="1"/>
  <c r="L46" i="16"/>
  <c r="M46" i="16" s="1"/>
  <c r="N46" i="16" s="1"/>
  <c r="L47" i="16"/>
  <c r="M47" i="16" s="1"/>
  <c r="N47" i="16" s="1"/>
  <c r="L48" i="16"/>
  <c r="M48" i="16" s="1"/>
  <c r="N48" i="16" s="1"/>
  <c r="L49" i="16"/>
  <c r="M49" i="16" s="1"/>
  <c r="N49" i="16" s="1"/>
  <c r="L50" i="16"/>
  <c r="M50" i="16" s="1"/>
  <c r="N50" i="16" s="1"/>
  <c r="L51" i="16"/>
  <c r="M51" i="16" s="1"/>
  <c r="N51" i="16" s="1"/>
  <c r="L53" i="16"/>
  <c r="M53" i="16" s="1"/>
  <c r="N53" i="16" s="1"/>
  <c r="L54" i="16"/>
  <c r="M54" i="16" s="1"/>
  <c r="N54" i="16" s="1"/>
  <c r="L55" i="16"/>
  <c r="M55" i="16" s="1"/>
  <c r="N55" i="16" s="1"/>
  <c r="L56" i="16"/>
  <c r="M56" i="16" s="1"/>
  <c r="N56" i="16" s="1"/>
  <c r="L57" i="16"/>
  <c r="M57" i="16" s="1"/>
  <c r="N57" i="16" s="1"/>
  <c r="L58" i="16"/>
  <c r="M58" i="16" s="1"/>
  <c r="N58" i="16" s="1"/>
  <c r="L59" i="16"/>
  <c r="M59" i="16" s="1"/>
  <c r="N59" i="16" s="1"/>
  <c r="L60" i="16"/>
  <c r="M60" i="16" s="1"/>
  <c r="N60" i="16" s="1"/>
  <c r="L61" i="16"/>
  <c r="M61" i="16" s="1"/>
  <c r="N61" i="16" s="1"/>
  <c r="L62" i="16"/>
  <c r="M62" i="16" s="1"/>
  <c r="N62" i="16" s="1"/>
  <c r="L63" i="16"/>
  <c r="M63" i="16" s="1"/>
  <c r="N63" i="16" s="1"/>
  <c r="L64" i="16"/>
  <c r="M64" i="16" s="1"/>
  <c r="N64" i="16" s="1"/>
  <c r="L65" i="16"/>
  <c r="M65" i="16" s="1"/>
  <c r="N65" i="16" s="1"/>
  <c r="L66" i="16"/>
  <c r="M66" i="16" s="1"/>
  <c r="N66" i="16" s="1"/>
  <c r="L67" i="16"/>
  <c r="M67" i="16" s="1"/>
  <c r="N67" i="16" s="1"/>
  <c r="L68" i="16"/>
  <c r="M68" i="16" s="1"/>
  <c r="N68" i="16" s="1"/>
  <c r="L69" i="16"/>
  <c r="M69" i="16" s="1"/>
  <c r="N69" i="16" s="1"/>
  <c r="L70" i="16"/>
  <c r="M70" i="16" s="1"/>
  <c r="N70" i="16" s="1"/>
  <c r="L71" i="16"/>
  <c r="M71" i="16" s="1"/>
  <c r="N71" i="16" s="1"/>
  <c r="L73" i="16"/>
  <c r="M73" i="16" s="1"/>
  <c r="N73" i="16" s="1"/>
  <c r="L74" i="16"/>
  <c r="M74" i="16" s="1"/>
  <c r="N74" i="16" s="1"/>
  <c r="L75" i="16"/>
  <c r="M75" i="16" s="1"/>
  <c r="N75" i="16" s="1"/>
  <c r="L76" i="16"/>
  <c r="M76" i="16" s="1"/>
  <c r="N76" i="16" s="1"/>
  <c r="L77" i="16"/>
  <c r="M77" i="16" s="1"/>
  <c r="N77" i="16" s="1"/>
  <c r="L78" i="16"/>
  <c r="M78" i="16" s="1"/>
  <c r="N78" i="16" s="1"/>
  <c r="L79" i="16"/>
  <c r="M79" i="16" s="1"/>
  <c r="N79" i="16" s="1"/>
  <c r="L80" i="16"/>
  <c r="M80" i="16" s="1"/>
  <c r="N80" i="16" s="1"/>
  <c r="L81" i="16"/>
  <c r="M81" i="16" s="1"/>
  <c r="N81" i="16" s="1"/>
  <c r="L82" i="16"/>
  <c r="M82" i="16" s="1"/>
  <c r="N82" i="16" s="1"/>
  <c r="L83" i="16"/>
  <c r="M83" i="16" s="1"/>
  <c r="N83" i="16" s="1"/>
  <c r="L84" i="16"/>
  <c r="M84" i="16" s="1"/>
  <c r="N84" i="16" s="1"/>
  <c r="L85" i="16"/>
  <c r="M85" i="16" s="1"/>
  <c r="N85" i="16" s="1"/>
  <c r="L86" i="16"/>
  <c r="M86" i="16" s="1"/>
  <c r="N86" i="16" s="1"/>
  <c r="L87" i="16"/>
  <c r="M87" i="16" s="1"/>
  <c r="N87" i="16" s="1"/>
  <c r="L88" i="16"/>
  <c r="M88" i="16" s="1"/>
  <c r="N88" i="16" s="1"/>
  <c r="L89" i="16"/>
  <c r="M89" i="16" s="1"/>
  <c r="N89" i="16" s="1"/>
  <c r="L90" i="16"/>
  <c r="M90" i="16" s="1"/>
  <c r="N90" i="16" s="1"/>
  <c r="L91" i="16"/>
  <c r="M91" i="16" s="1"/>
  <c r="N91" i="16" s="1"/>
  <c r="L92" i="16"/>
  <c r="M92" i="16" s="1"/>
  <c r="N92" i="16" s="1"/>
  <c r="L93" i="16"/>
  <c r="M93" i="16" s="1"/>
  <c r="N93" i="16" s="1"/>
  <c r="L94" i="16"/>
  <c r="M94" i="16" s="1"/>
  <c r="N94" i="16" s="1"/>
  <c r="L95" i="16"/>
  <c r="M95" i="16" s="1"/>
  <c r="N95" i="16" s="1"/>
  <c r="L96" i="16"/>
  <c r="M96" i="16" s="1"/>
  <c r="N96" i="16" s="1"/>
  <c r="L97" i="16"/>
  <c r="M97" i="16" s="1"/>
  <c r="N97" i="16" s="1"/>
  <c r="L98" i="16"/>
  <c r="M98" i="16" s="1"/>
  <c r="N98" i="16" s="1"/>
  <c r="L99" i="16"/>
  <c r="M99" i="16" s="1"/>
  <c r="N99" i="16" s="1"/>
  <c r="L100" i="16"/>
  <c r="M100" i="16" s="1"/>
  <c r="N100" i="16" s="1"/>
  <c r="L101" i="16"/>
  <c r="M101" i="16" s="1"/>
  <c r="N101" i="16" s="1"/>
  <c r="L102" i="16"/>
  <c r="M102" i="16" s="1"/>
  <c r="N102" i="16" s="1"/>
  <c r="L103" i="16"/>
  <c r="M103" i="16" s="1"/>
  <c r="N103" i="16" s="1"/>
  <c r="L104" i="16"/>
  <c r="M104" i="16" s="1"/>
  <c r="N104" i="16" s="1"/>
  <c r="L105" i="16"/>
  <c r="M105" i="16" s="1"/>
  <c r="N105" i="16" s="1"/>
  <c r="L106" i="16"/>
  <c r="M106" i="16" s="1"/>
  <c r="N106" i="16" s="1"/>
  <c r="L107" i="16"/>
  <c r="M107" i="16" s="1"/>
  <c r="N107" i="16" s="1"/>
  <c r="L108" i="16"/>
  <c r="M108" i="16" s="1"/>
  <c r="N108" i="16" s="1"/>
  <c r="L109" i="16"/>
  <c r="M109" i="16" s="1"/>
  <c r="N109" i="16" s="1"/>
  <c r="L110" i="16"/>
  <c r="M110" i="16" s="1"/>
  <c r="N110" i="16" s="1"/>
  <c r="L111" i="16"/>
  <c r="M111" i="16" s="1"/>
  <c r="N111" i="16" s="1"/>
  <c r="L112" i="16"/>
  <c r="M112" i="16" s="1"/>
  <c r="N112" i="16" s="1"/>
  <c r="L113" i="16"/>
  <c r="M113" i="16" s="1"/>
  <c r="N113" i="16" s="1"/>
  <c r="L114" i="16"/>
  <c r="M114" i="16" s="1"/>
  <c r="N114" i="16" s="1"/>
  <c r="L115" i="16"/>
  <c r="M115" i="16" s="1"/>
  <c r="N115" i="16" s="1"/>
  <c r="L116" i="16"/>
  <c r="M116" i="16" s="1"/>
  <c r="N116" i="16" s="1"/>
  <c r="L118" i="16"/>
  <c r="M118" i="16" s="1"/>
  <c r="N118" i="16" s="1"/>
  <c r="L119" i="16"/>
  <c r="M119" i="16" s="1"/>
  <c r="N119" i="16" s="1"/>
  <c r="L120" i="16"/>
  <c r="M120" i="16" s="1"/>
  <c r="N120" i="16" s="1"/>
  <c r="L121" i="16"/>
  <c r="M121" i="16" s="1"/>
  <c r="N121" i="16" s="1"/>
  <c r="L122" i="16"/>
  <c r="M122" i="16" s="1"/>
  <c r="N122" i="16" s="1"/>
  <c r="L123" i="16"/>
  <c r="M123" i="16" s="1"/>
  <c r="N123" i="16" s="1"/>
  <c r="L124" i="16"/>
  <c r="M124" i="16" s="1"/>
  <c r="N124" i="16" s="1"/>
  <c r="L125" i="16"/>
  <c r="M125" i="16" s="1"/>
  <c r="N125" i="16" s="1"/>
  <c r="L126" i="16"/>
  <c r="M126" i="16" s="1"/>
  <c r="N126" i="16" s="1"/>
  <c r="L127" i="16"/>
  <c r="M127" i="16" s="1"/>
  <c r="N127" i="16" s="1"/>
  <c r="L128" i="16"/>
  <c r="M128" i="16" s="1"/>
  <c r="N128" i="16" s="1"/>
  <c r="L129" i="16"/>
  <c r="M129" i="16" s="1"/>
  <c r="N129" i="16" s="1"/>
  <c r="L131" i="16"/>
  <c r="M131" i="16" s="1"/>
  <c r="N131" i="16" s="1"/>
  <c r="L132" i="16"/>
  <c r="M132" i="16" s="1"/>
  <c r="N132" i="16" s="1"/>
  <c r="L133" i="16"/>
  <c r="M133" i="16" s="1"/>
  <c r="N133" i="16" s="1"/>
  <c r="L134" i="16"/>
  <c r="M134" i="16" s="1"/>
  <c r="N134" i="16" s="1"/>
  <c r="L135" i="16"/>
  <c r="M135" i="16" s="1"/>
  <c r="N135" i="16" s="1"/>
  <c r="L136" i="16"/>
  <c r="M136" i="16" s="1"/>
  <c r="N136" i="16" s="1"/>
  <c r="L137" i="16"/>
  <c r="M137" i="16" s="1"/>
  <c r="N137" i="16" s="1"/>
  <c r="L138" i="16"/>
  <c r="M138" i="16" s="1"/>
  <c r="N138" i="16" s="1"/>
  <c r="L139" i="16"/>
  <c r="M139" i="16" s="1"/>
  <c r="N139" i="16" s="1"/>
  <c r="L140" i="16"/>
  <c r="M140" i="16" s="1"/>
  <c r="N140" i="16" s="1"/>
  <c r="L141" i="16"/>
  <c r="M141" i="16" s="1"/>
  <c r="N141" i="16" s="1"/>
  <c r="L142" i="16"/>
  <c r="M142" i="16" s="1"/>
  <c r="N142" i="16" s="1"/>
  <c r="L143" i="16"/>
  <c r="M143" i="16" s="1"/>
  <c r="N143" i="16" s="1"/>
  <c r="L144" i="16"/>
  <c r="M144" i="16" s="1"/>
  <c r="N144" i="16" s="1"/>
  <c r="L145" i="16"/>
  <c r="M145" i="16" s="1"/>
  <c r="N145" i="16" s="1"/>
  <c r="L146" i="16"/>
  <c r="M146" i="16" s="1"/>
  <c r="N146" i="16" s="1"/>
  <c r="L147" i="16"/>
  <c r="M147" i="16" s="1"/>
  <c r="N147" i="16" s="1"/>
  <c r="L148" i="16"/>
  <c r="M148" i="16" s="1"/>
  <c r="N148" i="16" s="1"/>
  <c r="L149" i="16"/>
  <c r="M149" i="16" s="1"/>
  <c r="N149" i="16" s="1"/>
  <c r="L150" i="16"/>
  <c r="M150" i="16" s="1"/>
  <c r="N150" i="16" s="1"/>
  <c r="L151" i="16"/>
  <c r="M151" i="16" s="1"/>
  <c r="N151" i="16" s="1"/>
  <c r="L152" i="16"/>
  <c r="M152" i="16" s="1"/>
  <c r="N152" i="16" s="1"/>
  <c r="L153" i="16"/>
  <c r="M153" i="16" s="1"/>
  <c r="N153" i="16" s="1"/>
  <c r="L154" i="16"/>
  <c r="M154" i="16" s="1"/>
  <c r="N154" i="16" s="1"/>
  <c r="L155" i="16"/>
  <c r="M155" i="16" s="1"/>
  <c r="N155" i="16" s="1"/>
  <c r="L156" i="16"/>
  <c r="M156" i="16" s="1"/>
  <c r="N156" i="16" s="1"/>
  <c r="L157" i="16"/>
  <c r="M157" i="16" s="1"/>
  <c r="N157" i="16" s="1"/>
  <c r="L158" i="16"/>
  <c r="M158" i="16" s="1"/>
  <c r="N158" i="16" s="1"/>
  <c r="L159" i="16"/>
  <c r="M159" i="16" s="1"/>
  <c r="N159" i="16" s="1"/>
  <c r="L160" i="16"/>
  <c r="M160" i="16" s="1"/>
  <c r="N160" i="16" s="1"/>
  <c r="L161" i="16"/>
  <c r="M161" i="16" s="1"/>
  <c r="N161" i="16" s="1"/>
  <c r="L162" i="16"/>
  <c r="M162" i="16" s="1"/>
  <c r="N162" i="16" s="1"/>
  <c r="L163" i="16"/>
  <c r="M163" i="16" s="1"/>
  <c r="N163" i="16" s="1"/>
  <c r="L164" i="16"/>
  <c r="M164" i="16" s="1"/>
  <c r="N164" i="16" s="1"/>
  <c r="L165" i="16"/>
  <c r="M165" i="16" s="1"/>
  <c r="N165" i="16" s="1"/>
  <c r="L166" i="16"/>
  <c r="M166" i="16" s="1"/>
  <c r="N166" i="16" s="1"/>
  <c r="L167" i="16"/>
  <c r="M167" i="16" s="1"/>
  <c r="N167" i="16" s="1"/>
  <c r="L168" i="16"/>
  <c r="M168" i="16" s="1"/>
  <c r="N168" i="16" s="1"/>
  <c r="L169" i="16"/>
  <c r="M169" i="16" s="1"/>
  <c r="N169" i="16" s="1"/>
  <c r="L170" i="16"/>
  <c r="M170" i="16" s="1"/>
  <c r="N170" i="16" s="1"/>
  <c r="L171" i="16"/>
  <c r="M171" i="16" s="1"/>
  <c r="N171" i="16" s="1"/>
  <c r="L172" i="16"/>
  <c r="M172" i="16" s="1"/>
  <c r="N172" i="16" s="1"/>
  <c r="L173" i="16"/>
  <c r="M173" i="16" s="1"/>
  <c r="N173" i="16" s="1"/>
  <c r="L174" i="16"/>
  <c r="M174" i="16" s="1"/>
  <c r="N174" i="16" s="1"/>
  <c r="L175" i="16"/>
  <c r="M175" i="16" s="1"/>
  <c r="N175" i="16" s="1"/>
  <c r="L176" i="16"/>
  <c r="M176" i="16" s="1"/>
  <c r="N176" i="16" s="1"/>
  <c r="L177" i="16"/>
  <c r="M177" i="16" s="1"/>
  <c r="N177" i="16" s="1"/>
  <c r="L178" i="16"/>
  <c r="M178" i="16" s="1"/>
  <c r="N178" i="16" s="1"/>
  <c r="L179" i="16"/>
  <c r="M179" i="16" s="1"/>
  <c r="N179" i="16" s="1"/>
  <c r="L180" i="16"/>
  <c r="M180" i="16" s="1"/>
  <c r="N180" i="16" s="1"/>
  <c r="L181" i="16"/>
  <c r="M181" i="16" s="1"/>
  <c r="N181" i="16" s="1"/>
  <c r="L182" i="16"/>
  <c r="M182" i="16" s="1"/>
  <c r="N182" i="16" s="1"/>
  <c r="L183" i="16"/>
  <c r="M183" i="16" s="1"/>
  <c r="N183" i="16" s="1"/>
  <c r="L184" i="16"/>
  <c r="M184" i="16" s="1"/>
  <c r="N184" i="16" s="1"/>
  <c r="L185" i="16"/>
  <c r="M185" i="16" s="1"/>
  <c r="N185" i="16" s="1"/>
  <c r="L186" i="16"/>
  <c r="M186" i="16" s="1"/>
  <c r="N186" i="16" s="1"/>
  <c r="L187" i="16"/>
  <c r="M187" i="16" s="1"/>
  <c r="N187" i="16" s="1"/>
  <c r="L188" i="16"/>
  <c r="M188" i="16" s="1"/>
  <c r="N188" i="16" s="1"/>
  <c r="L189" i="16"/>
  <c r="M189" i="16" s="1"/>
  <c r="N189" i="16" s="1"/>
  <c r="L190" i="16"/>
  <c r="M190" i="16" s="1"/>
  <c r="N190" i="16" s="1"/>
  <c r="L191" i="16"/>
  <c r="M191" i="16" s="1"/>
  <c r="N191" i="16" s="1"/>
  <c r="L192" i="16"/>
  <c r="M192" i="16" s="1"/>
  <c r="N192" i="16" s="1"/>
  <c r="L193" i="16"/>
  <c r="M193" i="16" s="1"/>
  <c r="N193" i="16" s="1"/>
  <c r="L194" i="16"/>
  <c r="M194" i="16" s="1"/>
  <c r="N194" i="16" s="1"/>
  <c r="L195" i="16"/>
  <c r="M195" i="16" s="1"/>
  <c r="N195" i="16" s="1"/>
  <c r="L196" i="16"/>
  <c r="M196" i="16" s="1"/>
  <c r="N196" i="16" s="1"/>
  <c r="L197" i="16"/>
  <c r="M197" i="16" s="1"/>
  <c r="N197" i="16" s="1"/>
  <c r="L198" i="16"/>
  <c r="M198" i="16" s="1"/>
  <c r="N198" i="16" s="1"/>
  <c r="L199" i="16"/>
  <c r="M199" i="16" s="1"/>
  <c r="N199" i="16" s="1"/>
  <c r="L200" i="16"/>
  <c r="M200" i="16" s="1"/>
  <c r="N200" i="16" s="1"/>
  <c r="L201" i="16"/>
  <c r="M201" i="16" s="1"/>
  <c r="N201" i="16" s="1"/>
  <c r="L202" i="16"/>
  <c r="M202" i="16" s="1"/>
  <c r="N202" i="16" s="1"/>
  <c r="L203" i="16"/>
  <c r="M203" i="16" s="1"/>
  <c r="N203" i="16" s="1"/>
  <c r="L204" i="16"/>
  <c r="M204" i="16" s="1"/>
  <c r="N204" i="16" s="1"/>
  <c r="L205" i="16"/>
  <c r="M205" i="16" s="1"/>
  <c r="N205" i="16" s="1"/>
  <c r="L206" i="16"/>
  <c r="M206" i="16" s="1"/>
  <c r="N206" i="16" s="1"/>
  <c r="L207" i="16"/>
  <c r="M207" i="16" s="1"/>
  <c r="N207" i="16" s="1"/>
  <c r="L208" i="16"/>
  <c r="M208" i="16" s="1"/>
  <c r="N208" i="16" s="1"/>
  <c r="L209" i="16"/>
  <c r="M209" i="16" s="1"/>
  <c r="N209" i="16" s="1"/>
  <c r="L210" i="16"/>
  <c r="M210" i="16" s="1"/>
  <c r="N210" i="16" s="1"/>
  <c r="L211" i="16"/>
  <c r="M211" i="16" s="1"/>
  <c r="N211" i="16" s="1"/>
  <c r="L212" i="16"/>
  <c r="M212" i="16" s="1"/>
  <c r="N212" i="16" s="1"/>
  <c r="L213" i="16"/>
  <c r="M213" i="16" s="1"/>
  <c r="N213" i="16" s="1"/>
  <c r="L214" i="16"/>
  <c r="M214" i="16" s="1"/>
  <c r="N214" i="16" s="1"/>
  <c r="L215" i="16"/>
  <c r="M215" i="16" s="1"/>
  <c r="N215" i="16" s="1"/>
  <c r="L216" i="16"/>
  <c r="M216" i="16" s="1"/>
  <c r="N216" i="16" s="1"/>
  <c r="L217" i="16"/>
  <c r="M217" i="16" s="1"/>
  <c r="N217" i="16" s="1"/>
  <c r="L218" i="16"/>
  <c r="M218" i="16" s="1"/>
  <c r="N218" i="16" s="1"/>
  <c r="L220" i="16"/>
  <c r="M220" i="16" s="1"/>
  <c r="N220" i="16" s="1"/>
  <c r="L221" i="16"/>
  <c r="M221" i="16" s="1"/>
  <c r="N221" i="16" s="1"/>
  <c r="L222" i="16"/>
  <c r="M222" i="16" s="1"/>
  <c r="N222" i="16" s="1"/>
  <c r="L223" i="16"/>
  <c r="M223" i="16" s="1"/>
  <c r="N223" i="16" s="1"/>
  <c r="L224" i="16"/>
  <c r="M224" i="16" s="1"/>
  <c r="N224" i="16" s="1"/>
  <c r="L225" i="16"/>
  <c r="M225" i="16" s="1"/>
  <c r="N225" i="16" s="1"/>
  <c r="L226" i="16"/>
  <c r="M226" i="16" s="1"/>
  <c r="N226" i="16" s="1"/>
  <c r="L227" i="16"/>
  <c r="M227" i="16" s="1"/>
  <c r="N227" i="16" s="1"/>
  <c r="L228" i="16"/>
  <c r="M228" i="16" s="1"/>
  <c r="N228" i="16" s="1"/>
  <c r="L229" i="16"/>
  <c r="M229" i="16" s="1"/>
  <c r="N229" i="16" s="1"/>
  <c r="L230" i="16"/>
  <c r="M230" i="16" s="1"/>
  <c r="N230" i="16" s="1"/>
  <c r="L231" i="16"/>
  <c r="M231" i="16" s="1"/>
  <c r="N231" i="16" s="1"/>
  <c r="L232" i="16"/>
  <c r="M232" i="16" s="1"/>
  <c r="N232" i="16" s="1"/>
  <c r="L233" i="16"/>
  <c r="M233" i="16" s="1"/>
  <c r="N233" i="16" s="1"/>
  <c r="L234" i="16"/>
  <c r="M234" i="16" s="1"/>
  <c r="N234" i="16" s="1"/>
  <c r="L235" i="16"/>
  <c r="M235" i="16" s="1"/>
  <c r="N235" i="16" s="1"/>
  <c r="L236" i="16"/>
  <c r="M236" i="16" s="1"/>
  <c r="N236" i="16" s="1"/>
  <c r="L237" i="16"/>
  <c r="M237" i="16" s="1"/>
  <c r="N237" i="16" s="1"/>
  <c r="L238" i="16"/>
  <c r="M238" i="16" s="1"/>
  <c r="N238" i="16" s="1"/>
  <c r="L239" i="16"/>
  <c r="M239" i="16" s="1"/>
  <c r="N239" i="16" s="1"/>
  <c r="L240" i="16"/>
  <c r="M240" i="16" s="1"/>
  <c r="N240" i="16" s="1"/>
  <c r="L241" i="16"/>
  <c r="M241" i="16" s="1"/>
  <c r="N241" i="16" s="1"/>
  <c r="L242" i="16"/>
  <c r="M242" i="16" s="1"/>
  <c r="N242" i="16" s="1"/>
  <c r="L243" i="16"/>
  <c r="M243" i="16" s="1"/>
  <c r="N243" i="16" s="1"/>
  <c r="L244" i="16"/>
  <c r="M244" i="16" s="1"/>
  <c r="N244" i="16" s="1"/>
  <c r="L245" i="16"/>
  <c r="M245" i="16" s="1"/>
  <c r="N245" i="16" s="1"/>
  <c r="L246" i="16"/>
  <c r="M246" i="16" s="1"/>
  <c r="N246" i="16" s="1"/>
  <c r="L247" i="16"/>
  <c r="M247" i="16" s="1"/>
  <c r="N247" i="16" s="1"/>
  <c r="L249" i="16"/>
  <c r="M249" i="16" s="1"/>
  <c r="N249" i="16" s="1"/>
  <c r="L250" i="16"/>
  <c r="M250" i="16" s="1"/>
  <c r="N250" i="16" s="1"/>
  <c r="L251" i="16"/>
  <c r="M251" i="16" s="1"/>
  <c r="N251" i="16" s="1"/>
  <c r="L252" i="16"/>
  <c r="M252" i="16" s="1"/>
  <c r="N252" i="16" s="1"/>
  <c r="L253" i="16"/>
  <c r="M253" i="16" s="1"/>
  <c r="N253" i="16" s="1"/>
  <c r="L254" i="16"/>
  <c r="M254" i="16" s="1"/>
  <c r="N254" i="16" s="1"/>
  <c r="L255" i="16"/>
  <c r="M255" i="16" s="1"/>
  <c r="N255" i="16" s="1"/>
  <c r="L256" i="16"/>
  <c r="M256" i="16" s="1"/>
  <c r="N256" i="16" s="1"/>
  <c r="L257" i="16"/>
  <c r="M257" i="16" s="1"/>
  <c r="N257" i="16" s="1"/>
  <c r="L258" i="16"/>
  <c r="M258" i="16" s="1"/>
  <c r="N258" i="16" s="1"/>
  <c r="L259" i="16"/>
  <c r="M259" i="16" s="1"/>
  <c r="N259" i="16" s="1"/>
  <c r="L260" i="16"/>
  <c r="M260" i="16" s="1"/>
  <c r="N260" i="16" s="1"/>
  <c r="L261" i="16"/>
  <c r="M261" i="16" s="1"/>
  <c r="N261" i="16" s="1"/>
  <c r="L262" i="16"/>
  <c r="M262" i="16" s="1"/>
  <c r="N262" i="16" s="1"/>
  <c r="L263" i="16"/>
  <c r="M263" i="16" s="1"/>
  <c r="N263" i="16" s="1"/>
  <c r="L264" i="16"/>
  <c r="M264" i="16" s="1"/>
  <c r="N264" i="16" s="1"/>
  <c r="L265" i="16"/>
  <c r="M265" i="16" s="1"/>
  <c r="N265" i="16" s="1"/>
  <c r="L266" i="16"/>
  <c r="M266" i="16" s="1"/>
  <c r="N266" i="16" s="1"/>
  <c r="L267" i="16"/>
  <c r="M267" i="16" s="1"/>
  <c r="N267" i="16" s="1"/>
  <c r="L268" i="16"/>
  <c r="M268" i="16" s="1"/>
  <c r="N268" i="16" s="1"/>
  <c r="L269" i="16"/>
  <c r="M269" i="16" s="1"/>
  <c r="N269" i="16" s="1"/>
  <c r="L270" i="16"/>
  <c r="M270" i="16" s="1"/>
  <c r="N270" i="16" s="1"/>
  <c r="L271" i="16"/>
  <c r="M271" i="16" s="1"/>
  <c r="N271" i="16" s="1"/>
  <c r="L272" i="16"/>
  <c r="M272" i="16" s="1"/>
  <c r="N272" i="16" s="1"/>
  <c r="L273" i="16"/>
  <c r="M273" i="16" s="1"/>
  <c r="N273" i="16" s="1"/>
  <c r="L274" i="16"/>
  <c r="M274" i="16" s="1"/>
  <c r="N274" i="16" s="1"/>
  <c r="L275" i="16"/>
  <c r="M275" i="16" s="1"/>
  <c r="N275" i="16" s="1"/>
  <c r="L276" i="16"/>
  <c r="M276" i="16" s="1"/>
  <c r="N276" i="16" s="1"/>
  <c r="L277" i="16"/>
  <c r="M277" i="16" s="1"/>
  <c r="N277" i="16" s="1"/>
  <c r="L278" i="16"/>
  <c r="M278" i="16" s="1"/>
  <c r="N278" i="16" s="1"/>
  <c r="L279" i="16"/>
  <c r="M279" i="16" s="1"/>
  <c r="N279" i="16" s="1"/>
  <c r="L280" i="16"/>
  <c r="M280" i="16" s="1"/>
  <c r="N280" i="16" s="1"/>
  <c r="L281" i="16"/>
  <c r="M281" i="16" s="1"/>
  <c r="N281" i="16" s="1"/>
  <c r="L282" i="16"/>
  <c r="M282" i="16" s="1"/>
  <c r="N282" i="16" s="1"/>
  <c r="L283" i="16"/>
  <c r="M283" i="16" s="1"/>
  <c r="N283" i="16" s="1"/>
  <c r="L284" i="16"/>
  <c r="M284" i="16" s="1"/>
  <c r="N284" i="16" s="1"/>
  <c r="L285" i="16"/>
  <c r="M285" i="16" s="1"/>
  <c r="N285" i="16" s="1"/>
  <c r="L286" i="16"/>
  <c r="M286" i="16" s="1"/>
  <c r="N286" i="16" s="1"/>
  <c r="L287" i="16"/>
  <c r="M287" i="16" s="1"/>
  <c r="N287" i="16" s="1"/>
  <c r="L288" i="16"/>
  <c r="M288" i="16" s="1"/>
  <c r="N288" i="16" s="1"/>
  <c r="L289" i="16"/>
  <c r="M289" i="16" s="1"/>
  <c r="N289" i="16" s="1"/>
  <c r="L290" i="16"/>
  <c r="M290" i="16" s="1"/>
  <c r="N290" i="16" s="1"/>
  <c r="L291" i="16"/>
  <c r="M291" i="16" s="1"/>
  <c r="N291" i="16" s="1"/>
  <c r="L292" i="16"/>
  <c r="M292" i="16" s="1"/>
  <c r="N292" i="16" s="1"/>
  <c r="L293" i="16"/>
  <c r="M293" i="16" s="1"/>
  <c r="N293" i="16" s="1"/>
  <c r="L294" i="16"/>
  <c r="M294" i="16" s="1"/>
  <c r="N294" i="16" s="1"/>
  <c r="L295" i="16"/>
  <c r="M295" i="16" s="1"/>
  <c r="N295" i="16" s="1"/>
  <c r="L296" i="16"/>
  <c r="M296" i="16" s="1"/>
  <c r="N296" i="16" s="1"/>
  <c r="L297" i="16"/>
  <c r="M297" i="16" s="1"/>
  <c r="N297" i="16" s="1"/>
  <c r="L298" i="16"/>
  <c r="M298" i="16" s="1"/>
  <c r="N298" i="16" s="1"/>
  <c r="L299" i="16"/>
  <c r="M299" i="16" s="1"/>
  <c r="N299" i="16" s="1"/>
  <c r="L300" i="16"/>
  <c r="M300" i="16" s="1"/>
  <c r="N300" i="16" s="1"/>
  <c r="L301" i="16"/>
  <c r="M301" i="16" s="1"/>
  <c r="N301" i="16" s="1"/>
  <c r="L302" i="16"/>
  <c r="M302" i="16" s="1"/>
  <c r="N302" i="16" s="1"/>
  <c r="L303" i="16"/>
  <c r="M303" i="16" s="1"/>
  <c r="N303" i="16" s="1"/>
  <c r="L304" i="16"/>
  <c r="M304" i="16" s="1"/>
  <c r="N304" i="16" s="1"/>
  <c r="L305" i="16"/>
  <c r="M305" i="16" s="1"/>
  <c r="N305" i="16" s="1"/>
  <c r="L306" i="16"/>
  <c r="M306" i="16" s="1"/>
  <c r="N306" i="16" s="1"/>
  <c r="L307" i="16"/>
  <c r="M307" i="16" s="1"/>
  <c r="N307" i="16" s="1"/>
  <c r="L308" i="16"/>
  <c r="M308" i="16" s="1"/>
  <c r="N308" i="16" s="1"/>
  <c r="L309" i="16"/>
  <c r="M309" i="16" s="1"/>
  <c r="N309" i="16" s="1"/>
  <c r="L310" i="16"/>
  <c r="M310" i="16" s="1"/>
  <c r="N310" i="16" s="1"/>
  <c r="L311" i="16"/>
  <c r="M311" i="16" s="1"/>
  <c r="N311" i="16" s="1"/>
  <c r="L312" i="16"/>
  <c r="M312" i="16" s="1"/>
  <c r="N312" i="16" s="1"/>
  <c r="L313" i="16"/>
  <c r="M313" i="16" s="1"/>
  <c r="N313" i="16" s="1"/>
  <c r="L314" i="16"/>
  <c r="M314" i="16" s="1"/>
  <c r="N314" i="16" s="1"/>
  <c r="L315" i="16"/>
  <c r="M315" i="16" s="1"/>
  <c r="N315" i="16" s="1"/>
  <c r="L316" i="16"/>
  <c r="M316" i="16" s="1"/>
  <c r="N316" i="16" s="1"/>
  <c r="L317" i="16"/>
  <c r="M317" i="16" s="1"/>
  <c r="N317" i="16" s="1"/>
  <c r="L318" i="16"/>
  <c r="M318" i="16" s="1"/>
  <c r="N318" i="16" s="1"/>
  <c r="L319" i="16"/>
  <c r="M319" i="16" s="1"/>
  <c r="N319" i="16" s="1"/>
  <c r="L320" i="16"/>
  <c r="M320" i="16" s="1"/>
  <c r="N320" i="16" s="1"/>
  <c r="L321" i="16"/>
  <c r="M321" i="16" s="1"/>
  <c r="N321" i="16" s="1"/>
  <c r="L322" i="16"/>
  <c r="M322" i="16" s="1"/>
  <c r="N322" i="16" s="1"/>
  <c r="L324" i="16"/>
  <c r="M324" i="16" s="1"/>
  <c r="N324" i="16" s="1"/>
  <c r="L325" i="16"/>
  <c r="M325" i="16" s="1"/>
  <c r="N325" i="16" s="1"/>
  <c r="L326" i="16"/>
  <c r="M326" i="16" s="1"/>
  <c r="N326" i="16" s="1"/>
  <c r="L327" i="16"/>
  <c r="M327" i="16" s="1"/>
  <c r="N327" i="16" s="1"/>
  <c r="L328" i="16"/>
  <c r="M328" i="16" s="1"/>
  <c r="N328" i="16" s="1"/>
  <c r="L329" i="16"/>
  <c r="M329" i="16" s="1"/>
  <c r="N329" i="16" s="1"/>
  <c r="L330" i="16"/>
  <c r="M330" i="16" s="1"/>
  <c r="N330" i="16" s="1"/>
  <c r="L331" i="16"/>
  <c r="M331" i="16" s="1"/>
  <c r="N331" i="16" s="1"/>
  <c r="L332" i="16"/>
  <c r="M332" i="16" s="1"/>
  <c r="N332" i="16" s="1"/>
  <c r="L333" i="16"/>
  <c r="M333" i="16" s="1"/>
  <c r="N333" i="16" s="1"/>
  <c r="L334" i="16"/>
  <c r="M334" i="16" s="1"/>
  <c r="N334" i="16" s="1"/>
  <c r="L335" i="16"/>
  <c r="M335" i="16" s="1"/>
  <c r="N335" i="16" s="1"/>
  <c r="L336" i="16"/>
  <c r="M336" i="16" s="1"/>
  <c r="N336" i="16" s="1"/>
  <c r="L337" i="16"/>
  <c r="M337" i="16" s="1"/>
  <c r="N337" i="16" s="1"/>
  <c r="L338" i="16"/>
  <c r="M338" i="16" s="1"/>
  <c r="N338" i="16" s="1"/>
  <c r="L339" i="16"/>
  <c r="M339" i="16" s="1"/>
  <c r="N339" i="16" s="1"/>
  <c r="L340" i="16"/>
  <c r="M340" i="16" s="1"/>
  <c r="N340" i="16" s="1"/>
  <c r="L341" i="16"/>
  <c r="M341" i="16" s="1"/>
  <c r="N341" i="16" s="1"/>
  <c r="L343" i="16"/>
  <c r="M343" i="16" s="1"/>
  <c r="N343" i="16" s="1"/>
  <c r="L344" i="16"/>
  <c r="M344" i="16" s="1"/>
  <c r="N344" i="16" s="1"/>
  <c r="L345" i="16"/>
  <c r="M345" i="16" s="1"/>
  <c r="N345" i="16" s="1"/>
  <c r="L346" i="16"/>
  <c r="M346" i="16" s="1"/>
  <c r="N346" i="16" s="1"/>
  <c r="L347" i="16"/>
  <c r="M347" i="16" s="1"/>
  <c r="N347" i="16" s="1"/>
  <c r="L348" i="16"/>
  <c r="M348" i="16" s="1"/>
  <c r="N348" i="16" s="1"/>
  <c r="L349" i="16"/>
  <c r="M349" i="16" s="1"/>
  <c r="N349" i="16" s="1"/>
  <c r="L350" i="16"/>
  <c r="M350" i="16" s="1"/>
  <c r="N350" i="16" s="1"/>
  <c r="L351" i="16"/>
  <c r="M351" i="16" s="1"/>
  <c r="N351" i="16" s="1"/>
  <c r="L352" i="16"/>
  <c r="M352" i="16" s="1"/>
  <c r="N352" i="16" s="1"/>
  <c r="L353" i="16"/>
  <c r="M353" i="16" s="1"/>
  <c r="N353" i="16" s="1"/>
  <c r="L354" i="16"/>
  <c r="M354" i="16" s="1"/>
  <c r="N354" i="16" s="1"/>
  <c r="L355" i="16"/>
  <c r="M355" i="16" s="1"/>
  <c r="N355" i="16" s="1"/>
  <c r="L356" i="16"/>
  <c r="M356" i="16" s="1"/>
  <c r="N356" i="16" s="1"/>
  <c r="L357" i="16"/>
  <c r="M357" i="16" s="1"/>
  <c r="N357" i="16" s="1"/>
  <c r="L358" i="16"/>
  <c r="M358" i="16" s="1"/>
  <c r="N358" i="16" s="1"/>
  <c r="L359" i="16"/>
  <c r="M359" i="16" s="1"/>
  <c r="N359" i="16" s="1"/>
  <c r="L360" i="16"/>
  <c r="M360" i="16" s="1"/>
  <c r="N360" i="16" s="1"/>
  <c r="L361" i="16"/>
  <c r="M361" i="16" s="1"/>
  <c r="N361" i="16" s="1"/>
  <c r="L362" i="16"/>
  <c r="M362" i="16" s="1"/>
  <c r="N362" i="16" s="1"/>
  <c r="L363" i="16"/>
  <c r="M363" i="16" s="1"/>
  <c r="N363" i="16" s="1"/>
  <c r="L364" i="16"/>
  <c r="M364" i="16" s="1"/>
  <c r="N364" i="16" s="1"/>
  <c r="L365" i="16"/>
  <c r="M365" i="16" s="1"/>
  <c r="N365" i="16" s="1"/>
  <c r="L366" i="16"/>
  <c r="M366" i="16" s="1"/>
  <c r="N366" i="16" s="1"/>
  <c r="L367" i="16"/>
  <c r="M367" i="16" s="1"/>
  <c r="N367" i="16" s="1"/>
  <c r="L368" i="16"/>
  <c r="M368" i="16" s="1"/>
  <c r="N368" i="16" s="1"/>
  <c r="L369" i="16"/>
  <c r="M369" i="16" s="1"/>
  <c r="N369" i="16" s="1"/>
  <c r="L370" i="16"/>
  <c r="M370" i="16" s="1"/>
  <c r="N370" i="16" s="1"/>
  <c r="L372" i="16"/>
  <c r="M372" i="16" s="1"/>
  <c r="N372" i="16" s="1"/>
  <c r="L373" i="16"/>
  <c r="M373" i="16" s="1"/>
  <c r="N373" i="16" s="1"/>
  <c r="L374" i="16"/>
  <c r="M374" i="16" s="1"/>
  <c r="N374" i="16" s="1"/>
  <c r="L375" i="16"/>
  <c r="M375" i="16" s="1"/>
  <c r="N375" i="16" s="1"/>
  <c r="L376" i="16"/>
  <c r="M376" i="16" s="1"/>
  <c r="N376" i="16" s="1"/>
  <c r="L377" i="16"/>
  <c r="M377" i="16" s="1"/>
  <c r="N377" i="16" s="1"/>
  <c r="L380" i="16"/>
  <c r="M380" i="16" s="1"/>
  <c r="N380" i="16" s="1"/>
  <c r="L381" i="16"/>
  <c r="M381" i="16" s="1"/>
  <c r="N381" i="16" s="1"/>
  <c r="L382" i="16"/>
  <c r="M382" i="16" s="1"/>
  <c r="N382" i="16" s="1"/>
  <c r="L383" i="16"/>
  <c r="M383" i="16" s="1"/>
  <c r="N383" i="16" s="1"/>
  <c r="L384" i="16"/>
  <c r="M384" i="16" s="1"/>
  <c r="N384" i="16" s="1"/>
  <c r="L385" i="16"/>
  <c r="M385" i="16" s="1"/>
  <c r="N385" i="16" s="1"/>
  <c r="L386" i="16"/>
  <c r="M386" i="16" s="1"/>
  <c r="N386" i="16" s="1"/>
  <c r="L387" i="16"/>
  <c r="M387" i="16" s="1"/>
  <c r="N387" i="16" s="1"/>
  <c r="L388" i="16"/>
  <c r="M388" i="16" s="1"/>
  <c r="N388" i="16" s="1"/>
  <c r="L389" i="16"/>
  <c r="M389" i="16" s="1"/>
  <c r="N389" i="16" s="1"/>
  <c r="L390" i="16"/>
  <c r="M390" i="16" s="1"/>
  <c r="N390" i="16" s="1"/>
  <c r="L392" i="16"/>
  <c r="M392" i="16" s="1"/>
  <c r="N392" i="16" s="1"/>
  <c r="L393" i="16"/>
  <c r="M393" i="16" s="1"/>
  <c r="N393" i="16" s="1"/>
  <c r="L394" i="16"/>
  <c r="M394" i="16" s="1"/>
  <c r="N394" i="16" s="1"/>
  <c r="L395" i="16"/>
  <c r="M395" i="16" s="1"/>
  <c r="N395" i="16" s="1"/>
  <c r="L396" i="16"/>
  <c r="M396" i="16" s="1"/>
  <c r="N396" i="16" s="1"/>
  <c r="L397" i="16"/>
  <c r="M397" i="16" s="1"/>
  <c r="N397" i="16" s="1"/>
  <c r="L398" i="16"/>
  <c r="M398" i="16" s="1"/>
  <c r="N398" i="16" s="1"/>
  <c r="L399" i="16"/>
  <c r="M399" i="16" s="1"/>
  <c r="N399" i="16" s="1"/>
  <c r="L400" i="16"/>
  <c r="M400" i="16" s="1"/>
  <c r="N400" i="16" s="1"/>
  <c r="L401" i="16"/>
  <c r="M401" i="16" s="1"/>
  <c r="N401" i="16" s="1"/>
  <c r="L402" i="16"/>
  <c r="M402" i="16" s="1"/>
  <c r="N402" i="16" s="1"/>
  <c r="L404" i="16"/>
  <c r="M404" i="16" s="1"/>
  <c r="N404" i="16" s="1"/>
  <c r="L405" i="16"/>
  <c r="M405" i="16" s="1"/>
  <c r="N405" i="16" s="1"/>
  <c r="L406" i="16"/>
  <c r="M406" i="16" s="1"/>
  <c r="N406" i="16" s="1"/>
  <c r="L407" i="16"/>
  <c r="M407" i="16" s="1"/>
  <c r="N407" i="16" s="1"/>
  <c r="L408" i="16"/>
  <c r="M408" i="16" s="1"/>
  <c r="N408" i="16" s="1"/>
  <c r="L409" i="16"/>
  <c r="M409" i="16" s="1"/>
  <c r="N409" i="16" s="1"/>
  <c r="L410" i="16"/>
  <c r="M410" i="16" s="1"/>
  <c r="N410" i="16" s="1"/>
  <c r="L411" i="16"/>
  <c r="M411" i="16" s="1"/>
  <c r="N411" i="16" s="1"/>
  <c r="L412" i="16"/>
  <c r="M412" i="16" s="1"/>
  <c r="N412" i="16" s="1"/>
  <c r="L413" i="16"/>
  <c r="M413" i="16" s="1"/>
  <c r="N413" i="16" s="1"/>
  <c r="L414" i="16"/>
  <c r="M414" i="16" s="1"/>
  <c r="N414" i="16" s="1"/>
  <c r="L415" i="16"/>
  <c r="M415" i="16" s="1"/>
  <c r="N415" i="16" s="1"/>
  <c r="L416" i="16"/>
  <c r="M416" i="16" s="1"/>
  <c r="N416" i="16" s="1"/>
  <c r="L417" i="16"/>
  <c r="M417" i="16" s="1"/>
  <c r="N417" i="16" s="1"/>
  <c r="L418" i="16"/>
  <c r="M418" i="16" s="1"/>
  <c r="N418" i="16" s="1"/>
  <c r="L419" i="16"/>
  <c r="M419" i="16" s="1"/>
  <c r="N419" i="16" s="1"/>
  <c r="L420" i="16"/>
  <c r="M420" i="16" s="1"/>
  <c r="N420" i="16" s="1"/>
  <c r="L421" i="16"/>
  <c r="M421" i="16" s="1"/>
  <c r="N421" i="16" s="1"/>
  <c r="L422" i="16"/>
  <c r="M422" i="16" s="1"/>
  <c r="N422" i="16" s="1"/>
  <c r="L423" i="16"/>
  <c r="M423" i="16" s="1"/>
  <c r="N423" i="16" s="1"/>
  <c r="L424" i="16"/>
  <c r="M424" i="16" s="1"/>
  <c r="N424" i="16" s="1"/>
  <c r="L425" i="16"/>
  <c r="M425" i="16" s="1"/>
  <c r="N425" i="16" s="1"/>
  <c r="L426" i="16"/>
  <c r="M426" i="16" s="1"/>
  <c r="N426" i="16" s="1"/>
  <c r="L427" i="16"/>
  <c r="M427" i="16" s="1"/>
  <c r="N427" i="16" s="1"/>
  <c r="L428" i="16"/>
  <c r="M428" i="16" s="1"/>
  <c r="N428" i="16" s="1"/>
  <c r="L429" i="16"/>
  <c r="M429" i="16" s="1"/>
  <c r="N429" i="16" s="1"/>
  <c r="L430" i="16"/>
  <c r="M430" i="16" s="1"/>
  <c r="N430" i="16" s="1"/>
  <c r="L431" i="16"/>
  <c r="M431" i="16" s="1"/>
  <c r="N431" i="16" s="1"/>
  <c r="L432" i="16"/>
  <c r="M432" i="16" s="1"/>
  <c r="N432" i="16" s="1"/>
  <c r="L433" i="16"/>
  <c r="M433" i="16" s="1"/>
  <c r="N433" i="16" s="1"/>
  <c r="L434" i="16"/>
  <c r="M434" i="16" s="1"/>
  <c r="N434" i="16" s="1"/>
  <c r="L435" i="16"/>
  <c r="M435" i="16" s="1"/>
  <c r="N435" i="16" s="1"/>
  <c r="L437" i="16"/>
  <c r="M437" i="16" s="1"/>
  <c r="N437" i="16" s="1"/>
  <c r="L438" i="16"/>
  <c r="M438" i="16" s="1"/>
  <c r="N438" i="16" s="1"/>
  <c r="L439" i="16"/>
  <c r="M439" i="16" s="1"/>
  <c r="N439" i="16" s="1"/>
  <c r="L440" i="16"/>
  <c r="M440" i="16" s="1"/>
  <c r="N440" i="16" s="1"/>
  <c r="L441" i="16"/>
  <c r="M441" i="16" s="1"/>
  <c r="N441" i="16" s="1"/>
  <c r="L442" i="16"/>
  <c r="M442" i="16" s="1"/>
  <c r="N442" i="16" s="1"/>
  <c r="L443" i="16"/>
  <c r="M443" i="16" s="1"/>
  <c r="N443" i="16" s="1"/>
  <c r="L444" i="16"/>
  <c r="M444" i="16" s="1"/>
  <c r="N444" i="16" s="1"/>
  <c r="L445" i="16"/>
  <c r="M445" i="16" s="1"/>
  <c r="N445" i="16" s="1"/>
  <c r="L446" i="16"/>
  <c r="M446" i="16" s="1"/>
  <c r="N446" i="16" s="1"/>
  <c r="L447" i="16"/>
  <c r="M447" i="16" s="1"/>
  <c r="N447" i="16" s="1"/>
  <c r="L448" i="16"/>
  <c r="M448" i="16" s="1"/>
  <c r="N448" i="16" s="1"/>
  <c r="L449" i="16"/>
  <c r="M449" i="16" s="1"/>
  <c r="N449" i="16" s="1"/>
  <c r="L451" i="16"/>
  <c r="M451" i="16" s="1"/>
  <c r="N451" i="16" s="1"/>
  <c r="L452" i="16"/>
  <c r="M452" i="16" s="1"/>
  <c r="N452" i="16" s="1"/>
  <c r="L453" i="16"/>
  <c r="M453" i="16" s="1"/>
  <c r="N453" i="16" s="1"/>
  <c r="L454" i="16"/>
  <c r="M454" i="16" s="1"/>
  <c r="N454" i="16" s="1"/>
  <c r="L455" i="16"/>
  <c r="M455" i="16" s="1"/>
  <c r="N455" i="16" s="1"/>
  <c r="L456" i="16"/>
  <c r="M456" i="16" s="1"/>
  <c r="N456" i="16" s="1"/>
  <c r="L457" i="16"/>
  <c r="M457" i="16" s="1"/>
  <c r="N457" i="16" s="1"/>
  <c r="L458" i="16"/>
  <c r="M458" i="16" s="1"/>
  <c r="N458" i="16" s="1"/>
  <c r="L459" i="16"/>
  <c r="M459" i="16" s="1"/>
  <c r="N459" i="16" s="1"/>
  <c r="L461" i="16"/>
  <c r="M461" i="16" s="1"/>
  <c r="N461" i="16" s="1"/>
  <c r="L462" i="16"/>
  <c r="M462" i="16" s="1"/>
  <c r="N462" i="16" s="1"/>
  <c r="L463" i="16"/>
  <c r="M463" i="16" s="1"/>
  <c r="N463" i="16" s="1"/>
  <c r="L464" i="16"/>
  <c r="M464" i="16" s="1"/>
  <c r="N464" i="16" s="1"/>
  <c r="L465" i="16"/>
  <c r="M465" i="16" s="1"/>
  <c r="N465" i="16" s="1"/>
  <c r="L466" i="16"/>
  <c r="M466" i="16" s="1"/>
  <c r="N466" i="16" s="1"/>
  <c r="L467" i="16"/>
  <c r="M467" i="16" s="1"/>
  <c r="N467" i="16" s="1"/>
  <c r="L468" i="16"/>
  <c r="M468" i="16" s="1"/>
  <c r="N468" i="16" s="1"/>
  <c r="L469" i="16"/>
  <c r="M469" i="16" s="1"/>
  <c r="N469" i="16" s="1"/>
  <c r="L470" i="16"/>
  <c r="M470" i="16" s="1"/>
  <c r="N470" i="16" s="1"/>
  <c r="L471" i="16"/>
  <c r="M471" i="16" s="1"/>
  <c r="N471" i="16" s="1"/>
  <c r="L472" i="16"/>
  <c r="M472" i="16" s="1"/>
  <c r="N472" i="16" s="1"/>
  <c r="L473" i="16"/>
  <c r="M473" i="16" s="1"/>
  <c r="N473" i="16" s="1"/>
  <c r="L474" i="16"/>
  <c r="M474" i="16" s="1"/>
  <c r="N474" i="16" s="1"/>
  <c r="L475" i="16"/>
  <c r="M475" i="16" s="1"/>
  <c r="N475" i="16" s="1"/>
  <c r="L476" i="16"/>
  <c r="M476" i="16" s="1"/>
  <c r="N476" i="16" s="1"/>
  <c r="L477" i="16"/>
  <c r="M477" i="16" s="1"/>
  <c r="N477" i="16" s="1"/>
  <c r="L478" i="16"/>
  <c r="M478" i="16" s="1"/>
  <c r="N478" i="16" s="1"/>
  <c r="L479" i="16"/>
  <c r="M479" i="16" s="1"/>
  <c r="N479" i="16" s="1"/>
  <c r="L480" i="16"/>
  <c r="M480" i="16" s="1"/>
  <c r="N480" i="16" s="1"/>
  <c r="L481" i="16"/>
  <c r="M481" i="16" s="1"/>
  <c r="N481" i="16" s="1"/>
  <c r="L482" i="16"/>
  <c r="M482" i="16" s="1"/>
  <c r="N482" i="16" s="1"/>
  <c r="L484" i="16"/>
  <c r="M484" i="16" s="1"/>
  <c r="N484" i="16" s="1"/>
  <c r="L485" i="16"/>
  <c r="M485" i="16" s="1"/>
  <c r="N485" i="16" s="1"/>
  <c r="L486" i="16"/>
  <c r="M486" i="16" s="1"/>
  <c r="N486" i="16" s="1"/>
  <c r="L487" i="16"/>
  <c r="M487" i="16" s="1"/>
  <c r="N487" i="16" s="1"/>
  <c r="L488" i="16"/>
  <c r="M488" i="16" s="1"/>
  <c r="N488" i="16" s="1"/>
  <c r="L489" i="16"/>
  <c r="M489" i="16" s="1"/>
  <c r="N489" i="16" s="1"/>
  <c r="L490" i="16"/>
  <c r="M490" i="16" s="1"/>
  <c r="N490" i="16" s="1"/>
  <c r="L492" i="16"/>
  <c r="M492" i="16" s="1"/>
  <c r="N492" i="16" s="1"/>
  <c r="L493" i="16"/>
  <c r="M493" i="16" s="1"/>
  <c r="N493" i="16" s="1"/>
  <c r="L494" i="16"/>
  <c r="M494" i="16" s="1"/>
  <c r="N494" i="16" s="1"/>
  <c r="L495" i="16"/>
  <c r="M495" i="16" s="1"/>
  <c r="N495" i="16" s="1"/>
  <c r="L496" i="16"/>
  <c r="M496" i="16" s="1"/>
  <c r="N496" i="16" s="1"/>
  <c r="L497" i="16"/>
  <c r="M497" i="16" s="1"/>
  <c r="N497" i="16" s="1"/>
  <c r="L499" i="16"/>
  <c r="M499" i="16" s="1"/>
  <c r="N499" i="16" s="1"/>
  <c r="L500" i="16"/>
  <c r="M500" i="16" s="1"/>
  <c r="N500" i="16" s="1"/>
  <c r="L501" i="16"/>
  <c r="M501" i="16" s="1"/>
  <c r="N501" i="16" s="1"/>
  <c r="L502" i="16"/>
  <c r="M502" i="16" s="1"/>
  <c r="N502" i="16" s="1"/>
  <c r="L503" i="16"/>
  <c r="M503" i="16" s="1"/>
  <c r="N503" i="16" s="1"/>
  <c r="L504" i="16"/>
  <c r="M504" i="16" s="1"/>
  <c r="N504" i="16" s="1"/>
  <c r="L505" i="16"/>
  <c r="M505" i="16" s="1"/>
  <c r="N505" i="16" s="1"/>
  <c r="L506" i="16"/>
  <c r="M506" i="16" s="1"/>
  <c r="N506" i="16" s="1"/>
  <c r="L508" i="16"/>
  <c r="M508" i="16" s="1"/>
  <c r="N508" i="16" s="1"/>
  <c r="L509" i="16"/>
  <c r="M509" i="16" s="1"/>
  <c r="N509" i="16" s="1"/>
  <c r="L510" i="16"/>
  <c r="M510" i="16" s="1"/>
  <c r="N510" i="16" s="1"/>
  <c r="L511" i="16"/>
  <c r="M511" i="16" s="1"/>
  <c r="N511" i="16" s="1"/>
  <c r="L512" i="16"/>
  <c r="M512" i="16" s="1"/>
  <c r="N512" i="16" s="1"/>
  <c r="L513" i="16"/>
  <c r="M513" i="16" s="1"/>
  <c r="N513" i="16" s="1"/>
  <c r="L514" i="16"/>
  <c r="M514" i="16" s="1"/>
  <c r="N514" i="16" s="1"/>
  <c r="L515" i="16"/>
  <c r="M515" i="16" s="1"/>
  <c r="N515" i="16" s="1"/>
  <c r="L517" i="16"/>
  <c r="M517" i="16" s="1"/>
  <c r="N517" i="16" s="1"/>
  <c r="L518" i="16"/>
  <c r="M518" i="16" s="1"/>
  <c r="N518" i="16" s="1"/>
  <c r="L519" i="16"/>
  <c r="M519" i="16" s="1"/>
  <c r="N519" i="16" s="1"/>
  <c r="L6" i="16"/>
  <c r="M6" i="16" s="1"/>
  <c r="N6" i="16" s="1"/>
  <c r="S464" i="2" l="1"/>
  <c r="U455" i="2" s="1"/>
  <c r="G464" i="2"/>
  <c r="D454" i="2" s="1"/>
  <c r="F464" i="2"/>
  <c r="E464" i="2" s="1"/>
  <c r="S463" i="2"/>
  <c r="G463" i="2"/>
  <c r="F463" i="2"/>
  <c r="J462" i="2"/>
  <c r="J461" i="2"/>
  <c r="J460" i="2"/>
  <c r="J459" i="2"/>
  <c r="J458" i="2"/>
  <c r="J457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U439" i="2"/>
  <c r="J439" i="2"/>
  <c r="S437" i="2"/>
  <c r="U427" i="2" s="1"/>
  <c r="G437" i="2"/>
  <c r="D428" i="2" s="1"/>
  <c r="F437" i="2"/>
  <c r="E437" i="2" s="1"/>
  <c r="S436" i="2"/>
  <c r="G436" i="2"/>
  <c r="F436" i="2"/>
  <c r="J435" i="2"/>
  <c r="J434" i="2"/>
  <c r="J433" i="2"/>
  <c r="J432" i="2"/>
  <c r="J431" i="2"/>
  <c r="J430" i="2"/>
  <c r="U428" i="2"/>
  <c r="J428" i="2"/>
  <c r="J427" i="2"/>
  <c r="J426" i="2"/>
  <c r="J425" i="2"/>
  <c r="U424" i="2"/>
  <c r="J424" i="2"/>
  <c r="J423" i="2"/>
  <c r="J422" i="2"/>
  <c r="U421" i="2"/>
  <c r="J421" i="2"/>
  <c r="U420" i="2"/>
  <c r="J420" i="2"/>
  <c r="J419" i="2"/>
  <c r="U418" i="2"/>
  <c r="J418" i="2"/>
  <c r="U417" i="2"/>
  <c r="J417" i="2"/>
  <c r="J416" i="2"/>
  <c r="U415" i="2"/>
  <c r="J415" i="2"/>
  <c r="U414" i="2"/>
  <c r="J414" i="2"/>
  <c r="J413" i="2"/>
  <c r="U412" i="2"/>
  <c r="J412" i="2"/>
  <c r="U411" i="2"/>
  <c r="J411" i="2"/>
  <c r="J410" i="2"/>
  <c r="J409" i="2"/>
  <c r="U442" i="2" l="1"/>
  <c r="U449" i="2"/>
  <c r="U452" i="2"/>
  <c r="U445" i="2"/>
  <c r="D410" i="2"/>
  <c r="D420" i="2"/>
  <c r="D414" i="2"/>
  <c r="U416" i="2"/>
  <c r="D409" i="2"/>
  <c r="D440" i="2"/>
  <c r="D443" i="2"/>
  <c r="D412" i="2"/>
  <c r="U446" i="2"/>
  <c r="U453" i="2"/>
  <c r="U409" i="2"/>
  <c r="D415" i="2"/>
  <c r="D418" i="2"/>
  <c r="U440" i="2"/>
  <c r="U443" i="2"/>
  <c r="U450" i="2"/>
  <c r="D441" i="2"/>
  <c r="D455" i="2"/>
  <c r="U444" i="2"/>
  <c r="U410" i="2"/>
  <c r="D416" i="2"/>
  <c r="U422" i="2"/>
  <c r="D427" i="2"/>
  <c r="D439" i="2"/>
  <c r="U441" i="2"/>
  <c r="D445" i="2"/>
  <c r="U448" i="2"/>
  <c r="U451" i="2"/>
  <c r="U447" i="2"/>
  <c r="D451" i="2"/>
  <c r="D413" i="2"/>
  <c r="U426" i="2"/>
  <c r="D411" i="2"/>
  <c r="U413" i="2"/>
  <c r="U419" i="2"/>
  <c r="D423" i="2"/>
  <c r="D449" i="2"/>
  <c r="C425" i="2"/>
  <c r="C412" i="2"/>
  <c r="C422" i="2"/>
  <c r="C420" i="2"/>
  <c r="C418" i="2"/>
  <c r="C416" i="2"/>
  <c r="C410" i="2"/>
  <c r="C413" i="2"/>
  <c r="C423" i="2"/>
  <c r="C427" i="2"/>
  <c r="C419" i="2"/>
  <c r="C409" i="2"/>
  <c r="C424" i="2"/>
  <c r="C415" i="2"/>
  <c r="C426" i="2"/>
  <c r="C417" i="2"/>
  <c r="C428" i="2"/>
  <c r="C414" i="2"/>
  <c r="C421" i="2"/>
  <c r="C411" i="2"/>
  <c r="D425" i="2"/>
  <c r="U454" i="2"/>
  <c r="D417" i="2"/>
  <c r="D419" i="2"/>
  <c r="D421" i="2"/>
  <c r="D453" i="2"/>
  <c r="D447" i="2"/>
  <c r="C455" i="2"/>
  <c r="C453" i="2"/>
  <c r="C451" i="2"/>
  <c r="C449" i="2"/>
  <c r="C447" i="2"/>
  <c r="C445" i="2"/>
  <c r="C443" i="2"/>
  <c r="C441" i="2"/>
  <c r="C439" i="2"/>
  <c r="C454" i="2"/>
  <c r="C452" i="2"/>
  <c r="C450" i="2"/>
  <c r="C448" i="2"/>
  <c r="C446" i="2"/>
  <c r="C444" i="2"/>
  <c r="C442" i="2"/>
  <c r="C440" i="2"/>
  <c r="D442" i="2"/>
  <c r="D444" i="2"/>
  <c r="D446" i="2"/>
  <c r="D448" i="2"/>
  <c r="D450" i="2"/>
  <c r="D452" i="2"/>
  <c r="U423" i="2"/>
  <c r="U425" i="2"/>
  <c r="D422" i="2"/>
  <c r="D424" i="2"/>
  <c r="D426" i="2"/>
  <c r="G70" i="2" l="1"/>
  <c r="F4" i="3"/>
  <c r="F5" i="3"/>
  <c r="F6" i="3"/>
  <c r="F3" i="3"/>
  <c r="G4" i="3"/>
  <c r="G5" i="3"/>
  <c r="G6" i="3"/>
  <c r="G3" i="3"/>
  <c r="G320" i="2"/>
  <c r="S911" i="2" l="1"/>
  <c r="U897" i="2" s="1"/>
  <c r="S910" i="2"/>
  <c r="S890" i="2"/>
  <c r="U866" i="2" s="1"/>
  <c r="S889" i="2"/>
  <c r="S862" i="2"/>
  <c r="U842" i="2" s="1"/>
  <c r="S861" i="2"/>
  <c r="S834" i="2"/>
  <c r="U810" i="2" s="1"/>
  <c r="S833" i="2"/>
  <c r="S806" i="2"/>
  <c r="U784" i="2" s="1"/>
  <c r="S805" i="2"/>
  <c r="S778" i="2"/>
  <c r="U754" i="2" s="1"/>
  <c r="S777" i="2"/>
  <c r="S722" i="2"/>
  <c r="U698" i="2" s="1"/>
  <c r="S750" i="2"/>
  <c r="U730" i="2" s="1"/>
  <c r="S749" i="2"/>
  <c r="S721" i="2"/>
  <c r="U855" i="2" l="1"/>
  <c r="U758" i="2"/>
  <c r="U824" i="2"/>
  <c r="U846" i="2"/>
  <c r="U871" i="2"/>
  <c r="U737" i="2"/>
  <c r="U768" i="2"/>
  <c r="U809" i="2"/>
  <c r="U836" i="2"/>
  <c r="U791" i="2"/>
  <c r="U845" i="2"/>
  <c r="U785" i="2"/>
  <c r="U841" i="2"/>
  <c r="U825" i="2"/>
  <c r="U881" i="2"/>
  <c r="U756" i="2"/>
  <c r="U879" i="2"/>
  <c r="U869" i="2"/>
  <c r="U765" i="2"/>
  <c r="U854" i="2"/>
  <c r="U840" i="2"/>
  <c r="U764" i="2"/>
  <c r="U780" i="2"/>
  <c r="U823" i="2"/>
  <c r="U853" i="2"/>
  <c r="U839" i="2"/>
  <c r="U877" i="2"/>
  <c r="U865" i="2"/>
  <c r="U870" i="2"/>
  <c r="U766" i="2"/>
  <c r="U753" i="2"/>
  <c r="U868" i="2"/>
  <c r="U736" i="2"/>
  <c r="U761" i="2"/>
  <c r="U799" i="2"/>
  <c r="U817" i="2"/>
  <c r="U849" i="2"/>
  <c r="U838" i="2"/>
  <c r="U876" i="2"/>
  <c r="U892" i="2"/>
  <c r="U767" i="2"/>
  <c r="U880" i="2"/>
  <c r="U878" i="2"/>
  <c r="U752" i="2"/>
  <c r="U760" i="2"/>
  <c r="U793" i="2"/>
  <c r="U816" i="2"/>
  <c r="U848" i="2"/>
  <c r="U837" i="2"/>
  <c r="U873" i="2"/>
  <c r="U904" i="2"/>
  <c r="U757" i="2"/>
  <c r="U769" i="2"/>
  <c r="U759" i="2"/>
  <c r="U792" i="2"/>
  <c r="U815" i="2"/>
  <c r="U847" i="2"/>
  <c r="U864" i="2"/>
  <c r="U872" i="2"/>
  <c r="U898" i="2"/>
  <c r="U786" i="2"/>
  <c r="U794" i="2"/>
  <c r="U788" i="2"/>
  <c r="U789" i="2"/>
  <c r="U782" i="2"/>
  <c r="U787" i="2"/>
  <c r="U795" i="2"/>
  <c r="U797" i="2"/>
  <c r="U798" i="2"/>
  <c r="U796" i="2"/>
  <c r="U781" i="2"/>
  <c r="U790" i="2"/>
  <c r="U899" i="2"/>
  <c r="U893" i="2"/>
  <c r="U903" i="2"/>
  <c r="U900" i="2"/>
  <c r="U901" i="2"/>
  <c r="U894" i="2"/>
  <c r="U902" i="2"/>
  <c r="U895" i="2"/>
  <c r="U783" i="2"/>
  <c r="U896" i="2"/>
  <c r="U814" i="2"/>
  <c r="U822" i="2"/>
  <c r="U734" i="2"/>
  <c r="U813" i="2"/>
  <c r="U808" i="2"/>
  <c r="U812" i="2"/>
  <c r="U844" i="2"/>
  <c r="U771" i="2"/>
  <c r="U763" i="2"/>
  <c r="U755" i="2"/>
  <c r="U827" i="2"/>
  <c r="U819" i="2"/>
  <c r="U811" i="2"/>
  <c r="U851" i="2"/>
  <c r="U843" i="2"/>
  <c r="U883" i="2"/>
  <c r="U875" i="2"/>
  <c r="U867" i="2"/>
  <c r="U821" i="2"/>
  <c r="U820" i="2"/>
  <c r="U852" i="2"/>
  <c r="U770" i="2"/>
  <c r="U762" i="2"/>
  <c r="U826" i="2"/>
  <c r="U818" i="2"/>
  <c r="U850" i="2"/>
  <c r="U882" i="2"/>
  <c r="U874" i="2"/>
  <c r="U732" i="2"/>
  <c r="U724" i="2"/>
  <c r="U731" i="2"/>
  <c r="U742" i="2"/>
  <c r="U729" i="2"/>
  <c r="U740" i="2"/>
  <c r="U728" i="2"/>
  <c r="U739" i="2"/>
  <c r="U726" i="2"/>
  <c r="U705" i="2"/>
  <c r="U712" i="2"/>
  <c r="U704" i="2"/>
  <c r="U711" i="2"/>
  <c r="U703" i="2"/>
  <c r="U743" i="2"/>
  <c r="U735" i="2"/>
  <c r="U727" i="2"/>
  <c r="U713" i="2"/>
  <c r="U697" i="2"/>
  <c r="U702" i="2"/>
  <c r="U710" i="2"/>
  <c r="U709" i="2"/>
  <c r="U701" i="2"/>
  <c r="U741" i="2"/>
  <c r="U733" i="2"/>
  <c r="U725" i="2"/>
  <c r="U696" i="2"/>
  <c r="U708" i="2"/>
  <c r="U700" i="2"/>
  <c r="U715" i="2"/>
  <c r="U707" i="2"/>
  <c r="U699" i="2"/>
  <c r="U714" i="2"/>
  <c r="U706" i="2"/>
  <c r="U738" i="2"/>
  <c r="J909" i="2"/>
  <c r="J908" i="2"/>
  <c r="J907" i="2"/>
  <c r="J906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88" i="2"/>
  <c r="J887" i="2"/>
  <c r="J886" i="2"/>
  <c r="J885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0" i="2"/>
  <c r="J859" i="2"/>
  <c r="J858" i="2"/>
  <c r="J857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2" i="2"/>
  <c r="J831" i="2"/>
  <c r="J830" i="2"/>
  <c r="J829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4" i="2"/>
  <c r="J803" i="2"/>
  <c r="J802" i="2"/>
  <c r="J801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6" i="2"/>
  <c r="J775" i="2"/>
  <c r="J774" i="2"/>
  <c r="J773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48" i="2"/>
  <c r="J747" i="2"/>
  <c r="J746" i="2"/>
  <c r="J745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0" i="2"/>
  <c r="J719" i="2"/>
  <c r="J718" i="2"/>
  <c r="J717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3" i="2"/>
  <c r="J692" i="2"/>
  <c r="J691" i="2"/>
  <c r="J690" i="2"/>
  <c r="G911" i="2"/>
  <c r="F911" i="2"/>
  <c r="E911" i="2" s="1"/>
  <c r="G910" i="2"/>
  <c r="F910" i="2"/>
  <c r="G890" i="2"/>
  <c r="F890" i="2"/>
  <c r="E890" i="2" s="1"/>
  <c r="G889" i="2"/>
  <c r="F889" i="2"/>
  <c r="G862" i="2"/>
  <c r="F862" i="2"/>
  <c r="E862" i="2" s="1"/>
  <c r="G861" i="2"/>
  <c r="F861" i="2"/>
  <c r="G834" i="2"/>
  <c r="F834" i="2"/>
  <c r="E834" i="2" s="1"/>
  <c r="G833" i="2"/>
  <c r="F833" i="2"/>
  <c r="G806" i="2"/>
  <c r="F806" i="2"/>
  <c r="E806" i="2" s="1"/>
  <c r="G805" i="2"/>
  <c r="F805" i="2"/>
  <c r="G778" i="2"/>
  <c r="F778" i="2"/>
  <c r="E778" i="2" s="1"/>
  <c r="G777" i="2"/>
  <c r="F777" i="2"/>
  <c r="G750" i="2"/>
  <c r="F750" i="2"/>
  <c r="E750" i="2" s="1"/>
  <c r="G749" i="2"/>
  <c r="F749" i="2"/>
  <c r="G722" i="2"/>
  <c r="F722" i="2"/>
  <c r="E722" i="2" s="1"/>
  <c r="G721" i="2"/>
  <c r="F721" i="2"/>
  <c r="G694" i="2"/>
  <c r="F694" i="2"/>
  <c r="G686" i="2"/>
  <c r="F686" i="2"/>
  <c r="E686" i="2" s="1"/>
  <c r="G685" i="2"/>
  <c r="F685" i="2"/>
  <c r="J684" i="2"/>
  <c r="J683" i="2"/>
  <c r="J682" i="2"/>
  <c r="J681" i="2"/>
  <c r="J680" i="2"/>
  <c r="S686" i="2"/>
  <c r="U672" i="2" s="1"/>
  <c r="S685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0" i="2"/>
  <c r="J659" i="2"/>
  <c r="J658" i="2"/>
  <c r="J657" i="2"/>
  <c r="S662" i="2"/>
  <c r="U648" i="2" s="1"/>
  <c r="S661" i="2"/>
  <c r="G662" i="2"/>
  <c r="F662" i="2"/>
  <c r="E662" i="2" s="1"/>
  <c r="C654" i="2" s="1"/>
  <c r="G661" i="2"/>
  <c r="F661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6" i="2"/>
  <c r="J635" i="2"/>
  <c r="J634" i="2"/>
  <c r="J633" i="2"/>
  <c r="S638" i="2"/>
  <c r="U624" i="2" s="1"/>
  <c r="S637" i="2"/>
  <c r="G638" i="2"/>
  <c r="F638" i="2"/>
  <c r="E638" i="2" s="1"/>
  <c r="G637" i="2"/>
  <c r="F637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2" i="2"/>
  <c r="J611" i="2"/>
  <c r="J610" i="2"/>
  <c r="J609" i="2"/>
  <c r="S614" i="2"/>
  <c r="U596" i="2" s="1"/>
  <c r="S613" i="2"/>
  <c r="G614" i="2"/>
  <c r="D594" i="2" s="1"/>
  <c r="F614" i="2"/>
  <c r="E614" i="2" s="1"/>
  <c r="C594" i="2" s="1"/>
  <c r="G613" i="2"/>
  <c r="F613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G591" i="2"/>
  <c r="D574" i="2" s="1"/>
  <c r="J589" i="2"/>
  <c r="J588" i="2"/>
  <c r="J587" i="2"/>
  <c r="J586" i="2"/>
  <c r="S591" i="2"/>
  <c r="U578" i="2" s="1"/>
  <c r="S590" i="2"/>
  <c r="F591" i="2"/>
  <c r="E591" i="2" s="1"/>
  <c r="G590" i="2"/>
  <c r="F590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6" i="2"/>
  <c r="J565" i="2"/>
  <c r="J564" i="2"/>
  <c r="J563" i="2"/>
  <c r="S568" i="2"/>
  <c r="U549" i="2" s="1"/>
  <c r="S567" i="2"/>
  <c r="G568" i="2"/>
  <c r="D551" i="2" s="1"/>
  <c r="F568" i="2"/>
  <c r="E568" i="2" s="1"/>
  <c r="G567" i="2"/>
  <c r="F567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3" i="2"/>
  <c r="J542" i="2"/>
  <c r="J541" i="2"/>
  <c r="J540" i="2"/>
  <c r="S545" i="2"/>
  <c r="U532" i="2" s="1"/>
  <c r="S544" i="2"/>
  <c r="G545" i="2"/>
  <c r="D528" i="2" s="1"/>
  <c r="F545" i="2"/>
  <c r="E545" i="2" s="1"/>
  <c r="G544" i="2"/>
  <c r="F544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0" i="2"/>
  <c r="J519" i="2"/>
  <c r="J518" i="2"/>
  <c r="J517" i="2"/>
  <c r="S522" i="2"/>
  <c r="U502" i="2" s="1"/>
  <c r="S521" i="2"/>
  <c r="G522" i="2"/>
  <c r="D505" i="2" s="1"/>
  <c r="F522" i="2"/>
  <c r="E522" i="2" s="1"/>
  <c r="C505" i="2" s="1"/>
  <c r="G521" i="2"/>
  <c r="F521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497" i="2"/>
  <c r="J496" i="2"/>
  <c r="J495" i="2"/>
  <c r="S407" i="2"/>
  <c r="U389" i="2" s="1"/>
  <c r="S406" i="2"/>
  <c r="S379" i="2"/>
  <c r="U356" i="2" s="1"/>
  <c r="S378" i="2"/>
  <c r="S350" i="2"/>
  <c r="S351" i="2"/>
  <c r="U331" i="2" s="1"/>
  <c r="J494" i="2"/>
  <c r="S320" i="2"/>
  <c r="S321" i="2"/>
  <c r="U299" i="2" s="1"/>
  <c r="S499" i="2"/>
  <c r="U488" i="2" s="1"/>
  <c r="S498" i="2"/>
  <c r="G499" i="2"/>
  <c r="D484" i="2" s="1"/>
  <c r="F499" i="2"/>
  <c r="E499" i="2" s="1"/>
  <c r="G498" i="2"/>
  <c r="F498" i="2"/>
  <c r="J492" i="2"/>
  <c r="J491" i="2"/>
  <c r="J490" i="2"/>
  <c r="J489" i="2"/>
  <c r="J488" i="2"/>
  <c r="J487" i="2"/>
  <c r="J486" i="2"/>
  <c r="J485" i="2"/>
  <c r="J484" i="2"/>
  <c r="J483" i="2"/>
  <c r="J480" i="2"/>
  <c r="J479" i="2"/>
  <c r="J478" i="2"/>
  <c r="J477" i="2"/>
  <c r="G481" i="2"/>
  <c r="F481" i="2"/>
  <c r="J473" i="2"/>
  <c r="J472" i="2"/>
  <c r="J471" i="2"/>
  <c r="J470" i="2"/>
  <c r="J469" i="2"/>
  <c r="C754" i="2" l="1"/>
  <c r="C768" i="2"/>
  <c r="C764" i="2"/>
  <c r="C760" i="2"/>
  <c r="C756" i="2"/>
  <c r="C752" i="2"/>
  <c r="C771" i="2"/>
  <c r="C767" i="2"/>
  <c r="C763" i="2"/>
  <c r="C759" i="2"/>
  <c r="C755" i="2"/>
  <c r="C770" i="2"/>
  <c r="C766" i="2"/>
  <c r="C762" i="2"/>
  <c r="C758" i="2"/>
  <c r="C757" i="2"/>
  <c r="C753" i="2"/>
  <c r="C765" i="2"/>
  <c r="C761" i="2"/>
  <c r="C769" i="2"/>
  <c r="D631" i="2"/>
  <c r="D620" i="2"/>
  <c r="D625" i="2"/>
  <c r="D623" i="2"/>
  <c r="D622" i="2"/>
  <c r="D621" i="2"/>
  <c r="D696" i="2"/>
  <c r="D700" i="2"/>
  <c r="D704" i="2"/>
  <c r="D708" i="2"/>
  <c r="D712" i="2"/>
  <c r="D702" i="2"/>
  <c r="D706" i="2"/>
  <c r="D697" i="2"/>
  <c r="D701" i="2"/>
  <c r="D705" i="2"/>
  <c r="D709" i="2"/>
  <c r="D713" i="2"/>
  <c r="D698" i="2"/>
  <c r="D714" i="2"/>
  <c r="D710" i="2"/>
  <c r="D711" i="2"/>
  <c r="D703" i="2"/>
  <c r="D699" i="2"/>
  <c r="D715" i="2"/>
  <c r="D707" i="2"/>
  <c r="D768" i="2"/>
  <c r="D764" i="2"/>
  <c r="D760" i="2"/>
  <c r="D756" i="2"/>
  <c r="D752" i="2"/>
  <c r="D767" i="2"/>
  <c r="D763" i="2"/>
  <c r="D755" i="2"/>
  <c r="D762" i="2"/>
  <c r="D759" i="2"/>
  <c r="D770" i="2"/>
  <c r="D754" i="2"/>
  <c r="D771" i="2"/>
  <c r="D766" i="2"/>
  <c r="D758" i="2"/>
  <c r="D765" i="2"/>
  <c r="D769" i="2"/>
  <c r="D753" i="2"/>
  <c r="D761" i="2"/>
  <c r="D757" i="2"/>
  <c r="D824" i="2"/>
  <c r="D820" i="2"/>
  <c r="D816" i="2"/>
  <c r="D812" i="2"/>
  <c r="D808" i="2"/>
  <c r="D827" i="2"/>
  <c r="D823" i="2"/>
  <c r="D819" i="2"/>
  <c r="D815" i="2"/>
  <c r="D811" i="2"/>
  <c r="D826" i="2"/>
  <c r="D822" i="2"/>
  <c r="D818" i="2"/>
  <c r="D814" i="2"/>
  <c r="D810" i="2"/>
  <c r="D825" i="2"/>
  <c r="D821" i="2"/>
  <c r="D813" i="2"/>
  <c r="D809" i="2"/>
  <c r="D817" i="2"/>
  <c r="D880" i="2"/>
  <c r="D876" i="2"/>
  <c r="D872" i="2"/>
  <c r="D868" i="2"/>
  <c r="D864" i="2"/>
  <c r="D866" i="2"/>
  <c r="D883" i="2"/>
  <c r="D879" i="2"/>
  <c r="D875" i="2"/>
  <c r="D871" i="2"/>
  <c r="D867" i="2"/>
  <c r="D874" i="2"/>
  <c r="D882" i="2"/>
  <c r="D878" i="2"/>
  <c r="D870" i="2"/>
  <c r="D877" i="2"/>
  <c r="D873" i="2"/>
  <c r="D869" i="2"/>
  <c r="D881" i="2"/>
  <c r="D865" i="2"/>
  <c r="C700" i="2"/>
  <c r="C704" i="2"/>
  <c r="C708" i="2"/>
  <c r="C712" i="2"/>
  <c r="C701" i="2"/>
  <c r="C705" i="2"/>
  <c r="C713" i="2"/>
  <c r="C698" i="2"/>
  <c r="C714" i="2"/>
  <c r="C696" i="2"/>
  <c r="C697" i="2"/>
  <c r="C710" i="2"/>
  <c r="C709" i="2"/>
  <c r="C702" i="2"/>
  <c r="C706" i="2"/>
  <c r="C715" i="2"/>
  <c r="C703" i="2"/>
  <c r="C707" i="2"/>
  <c r="C711" i="2"/>
  <c r="C699" i="2"/>
  <c r="C880" i="2"/>
  <c r="C876" i="2"/>
  <c r="C872" i="2"/>
  <c r="C868" i="2"/>
  <c r="C864" i="2"/>
  <c r="C883" i="2"/>
  <c r="C879" i="2"/>
  <c r="C875" i="2"/>
  <c r="C871" i="2"/>
  <c r="C867" i="2"/>
  <c r="C882" i="2"/>
  <c r="C878" i="2"/>
  <c r="C874" i="2"/>
  <c r="C870" i="2"/>
  <c r="C866" i="2"/>
  <c r="C873" i="2"/>
  <c r="C865" i="2"/>
  <c r="C877" i="2"/>
  <c r="C869" i="2"/>
  <c r="C881" i="2"/>
  <c r="C825" i="2"/>
  <c r="C821" i="2"/>
  <c r="C817" i="2"/>
  <c r="C813" i="2"/>
  <c r="C809" i="2"/>
  <c r="C823" i="2"/>
  <c r="C811" i="2"/>
  <c r="C827" i="2"/>
  <c r="C819" i="2"/>
  <c r="C808" i="2"/>
  <c r="C824" i="2"/>
  <c r="C820" i="2"/>
  <c r="C816" i="2"/>
  <c r="C812" i="2"/>
  <c r="C815" i="2"/>
  <c r="C814" i="2"/>
  <c r="C826" i="2"/>
  <c r="C822" i="2"/>
  <c r="C810" i="2"/>
  <c r="C818" i="2"/>
  <c r="D643" i="2"/>
  <c r="D655" i="2"/>
  <c r="D640" i="2"/>
  <c r="D654" i="2"/>
  <c r="D673" i="2"/>
  <c r="D670" i="2"/>
  <c r="C904" i="2"/>
  <c r="C900" i="2"/>
  <c r="C896" i="2"/>
  <c r="C892" i="2"/>
  <c r="C903" i="2"/>
  <c r="C899" i="2"/>
  <c r="C895" i="2"/>
  <c r="C902" i="2"/>
  <c r="C898" i="2"/>
  <c r="C894" i="2"/>
  <c r="C893" i="2"/>
  <c r="C901" i="2"/>
  <c r="C897" i="2"/>
  <c r="D740" i="2"/>
  <c r="D736" i="2"/>
  <c r="D732" i="2"/>
  <c r="D728" i="2"/>
  <c r="D724" i="2"/>
  <c r="D735" i="2"/>
  <c r="D727" i="2"/>
  <c r="D742" i="2"/>
  <c r="D734" i="2"/>
  <c r="D739" i="2"/>
  <c r="D731" i="2"/>
  <c r="D738" i="2"/>
  <c r="D726" i="2"/>
  <c r="D743" i="2"/>
  <c r="D730" i="2"/>
  <c r="D741" i="2"/>
  <c r="D725" i="2"/>
  <c r="D737" i="2"/>
  <c r="D733" i="2"/>
  <c r="D729" i="2"/>
  <c r="D796" i="2"/>
  <c r="D792" i="2"/>
  <c r="D788" i="2"/>
  <c r="D784" i="2"/>
  <c r="D780" i="2"/>
  <c r="D799" i="2"/>
  <c r="D795" i="2"/>
  <c r="D791" i="2"/>
  <c r="D787" i="2"/>
  <c r="D783" i="2"/>
  <c r="D798" i="2"/>
  <c r="D794" i="2"/>
  <c r="D790" i="2"/>
  <c r="D786" i="2"/>
  <c r="D782" i="2"/>
  <c r="D785" i="2"/>
  <c r="D781" i="2"/>
  <c r="D793" i="2"/>
  <c r="D789" i="2"/>
  <c r="D797" i="2"/>
  <c r="D852" i="2"/>
  <c r="D848" i="2"/>
  <c r="D844" i="2"/>
  <c r="D840" i="2"/>
  <c r="D836" i="2"/>
  <c r="D843" i="2"/>
  <c r="D854" i="2"/>
  <c r="D842" i="2"/>
  <c r="D847" i="2"/>
  <c r="D846" i="2"/>
  <c r="D855" i="2"/>
  <c r="D851" i="2"/>
  <c r="D839" i="2"/>
  <c r="D850" i="2"/>
  <c r="D838" i="2"/>
  <c r="D853" i="2"/>
  <c r="D837" i="2"/>
  <c r="D849" i="2"/>
  <c r="D845" i="2"/>
  <c r="D841" i="2"/>
  <c r="D904" i="2"/>
  <c r="D900" i="2"/>
  <c r="D896" i="2"/>
  <c r="D892" i="2"/>
  <c r="D894" i="2"/>
  <c r="D898" i="2"/>
  <c r="D903" i="2"/>
  <c r="D899" i="2"/>
  <c r="D895" i="2"/>
  <c r="D902" i="2"/>
  <c r="D901" i="2"/>
  <c r="D897" i="2"/>
  <c r="D893" i="2"/>
  <c r="C740" i="2"/>
  <c r="C736" i="2"/>
  <c r="C732" i="2"/>
  <c r="C728" i="2"/>
  <c r="C724" i="2"/>
  <c r="C734" i="2"/>
  <c r="C738" i="2"/>
  <c r="C743" i="2"/>
  <c r="C739" i="2"/>
  <c r="C735" i="2"/>
  <c r="C731" i="2"/>
  <c r="C727" i="2"/>
  <c r="C742" i="2"/>
  <c r="C730" i="2"/>
  <c r="C726" i="2"/>
  <c r="C737" i="2"/>
  <c r="C729" i="2"/>
  <c r="C741" i="2"/>
  <c r="C725" i="2"/>
  <c r="C733" i="2"/>
  <c r="C852" i="2"/>
  <c r="C848" i="2"/>
  <c r="C844" i="2"/>
  <c r="C840" i="2"/>
  <c r="C836" i="2"/>
  <c r="C855" i="2"/>
  <c r="C851" i="2"/>
  <c r="C847" i="2"/>
  <c r="C843" i="2"/>
  <c r="C839" i="2"/>
  <c r="C854" i="2"/>
  <c r="C850" i="2"/>
  <c r="C846" i="2"/>
  <c r="C842" i="2"/>
  <c r="C838" i="2"/>
  <c r="C853" i="2"/>
  <c r="C837" i="2"/>
  <c r="C849" i="2"/>
  <c r="C845" i="2"/>
  <c r="C841" i="2"/>
  <c r="C797" i="2"/>
  <c r="C793" i="2"/>
  <c r="C789" i="2"/>
  <c r="C785" i="2"/>
  <c r="C781" i="2"/>
  <c r="C792" i="2"/>
  <c r="C795" i="2"/>
  <c r="C787" i="2"/>
  <c r="C780" i="2"/>
  <c r="C796" i="2"/>
  <c r="C784" i="2"/>
  <c r="C799" i="2"/>
  <c r="C791" i="2"/>
  <c r="C788" i="2"/>
  <c r="C783" i="2"/>
  <c r="C790" i="2"/>
  <c r="C786" i="2"/>
  <c r="C782" i="2"/>
  <c r="C798" i="2"/>
  <c r="C794" i="2"/>
  <c r="U338" i="2"/>
  <c r="U335" i="2"/>
  <c r="U332" i="2"/>
  <c r="U327" i="2"/>
  <c r="U305" i="2"/>
  <c r="U298" i="2"/>
  <c r="U297" i="2"/>
  <c r="U330" i="2"/>
  <c r="U388" i="2"/>
  <c r="U396" i="2"/>
  <c r="U395" i="2"/>
  <c r="U323" i="2"/>
  <c r="U329" i="2"/>
  <c r="U387" i="2"/>
  <c r="U340" i="2"/>
  <c r="U328" i="2"/>
  <c r="U314" i="2"/>
  <c r="U313" i="2"/>
  <c r="U337" i="2"/>
  <c r="U324" i="2"/>
  <c r="U306" i="2"/>
  <c r="U336" i="2"/>
  <c r="U621" i="2"/>
  <c r="U355" i="2"/>
  <c r="U370" i="2"/>
  <c r="U354" i="2"/>
  <c r="U304" i="2"/>
  <c r="U394" i="2"/>
  <c r="U311" i="2"/>
  <c r="U360" i="2"/>
  <c r="U385" i="2"/>
  <c r="U310" i="2"/>
  <c r="U302" i="2"/>
  <c r="U342" i="2"/>
  <c r="U334" i="2"/>
  <c r="U326" i="2"/>
  <c r="U367" i="2"/>
  <c r="U359" i="2"/>
  <c r="U400" i="2"/>
  <c r="U392" i="2"/>
  <c r="U384" i="2"/>
  <c r="U623" i="2"/>
  <c r="U363" i="2"/>
  <c r="U296" i="2"/>
  <c r="U369" i="2"/>
  <c r="U386" i="2"/>
  <c r="D531" i="2"/>
  <c r="U303" i="2"/>
  <c r="U368" i="2"/>
  <c r="U381" i="2"/>
  <c r="U393" i="2"/>
  <c r="U309" i="2"/>
  <c r="U301" i="2"/>
  <c r="U341" i="2"/>
  <c r="U333" i="2"/>
  <c r="U325" i="2"/>
  <c r="U366" i="2"/>
  <c r="U358" i="2"/>
  <c r="U399" i="2"/>
  <c r="U391" i="2"/>
  <c r="U383" i="2"/>
  <c r="U622" i="2"/>
  <c r="U372" i="2"/>
  <c r="U362" i="2"/>
  <c r="U312" i="2"/>
  <c r="U361" i="2"/>
  <c r="U308" i="2"/>
  <c r="U300" i="2"/>
  <c r="U365" i="2"/>
  <c r="U357" i="2"/>
  <c r="U398" i="2"/>
  <c r="U390" i="2"/>
  <c r="U382" i="2"/>
  <c r="U295" i="2"/>
  <c r="U307" i="2"/>
  <c r="U339" i="2"/>
  <c r="U353" i="2"/>
  <c r="U364" i="2"/>
  <c r="U397" i="2"/>
  <c r="U670" i="2"/>
  <c r="U673" i="2"/>
  <c r="U666" i="2"/>
  <c r="U676" i="2"/>
  <c r="U665" i="2"/>
  <c r="U668" i="2"/>
  <c r="U667" i="2"/>
  <c r="U678" i="2"/>
  <c r="U675" i="2"/>
  <c r="U674" i="2"/>
  <c r="C668" i="2"/>
  <c r="C672" i="2"/>
  <c r="C676" i="2"/>
  <c r="C678" i="2"/>
  <c r="C665" i="2"/>
  <c r="C669" i="2"/>
  <c r="C673" i="2"/>
  <c r="C677" i="2"/>
  <c r="C666" i="2"/>
  <c r="C667" i="2"/>
  <c r="C671" i="2"/>
  <c r="C675" i="2"/>
  <c r="C664" i="2"/>
  <c r="C674" i="2"/>
  <c r="D676" i="2"/>
  <c r="D672" i="2"/>
  <c r="D668" i="2"/>
  <c r="D664" i="2"/>
  <c r="D675" i="2"/>
  <c r="D671" i="2"/>
  <c r="D667" i="2"/>
  <c r="U664" i="2"/>
  <c r="U671" i="2"/>
  <c r="D678" i="2"/>
  <c r="D674" i="2"/>
  <c r="D666" i="2"/>
  <c r="U677" i="2"/>
  <c r="U669" i="2"/>
  <c r="D677" i="2"/>
  <c r="D669" i="2"/>
  <c r="D665" i="2"/>
  <c r="U647" i="2"/>
  <c r="D650" i="2"/>
  <c r="U645" i="2"/>
  <c r="U654" i="2"/>
  <c r="D646" i="2"/>
  <c r="U655" i="2"/>
  <c r="D642" i="2"/>
  <c r="C644" i="2"/>
  <c r="C648" i="2"/>
  <c r="C652" i="2"/>
  <c r="C647" i="2"/>
  <c r="C641" i="2"/>
  <c r="C645" i="2"/>
  <c r="C649" i="2"/>
  <c r="C653" i="2"/>
  <c r="C643" i="2"/>
  <c r="C651" i="2"/>
  <c r="C642" i="2"/>
  <c r="C646" i="2"/>
  <c r="C650" i="2"/>
  <c r="U653" i="2"/>
  <c r="U644" i="2"/>
  <c r="D653" i="2"/>
  <c r="D649" i="2"/>
  <c r="D645" i="2"/>
  <c r="D641" i="2"/>
  <c r="U652" i="2"/>
  <c r="U643" i="2"/>
  <c r="U651" i="2"/>
  <c r="U642" i="2"/>
  <c r="D652" i="2"/>
  <c r="D648" i="2"/>
  <c r="D644" i="2"/>
  <c r="U650" i="2"/>
  <c r="U641" i="2"/>
  <c r="U649" i="2"/>
  <c r="U646" i="2"/>
  <c r="D651" i="2"/>
  <c r="D647" i="2"/>
  <c r="U640" i="2"/>
  <c r="D618" i="2"/>
  <c r="U629" i="2"/>
  <c r="U628" i="2"/>
  <c r="U630" i="2"/>
  <c r="D617" i="2"/>
  <c r="D630" i="2"/>
  <c r="D629" i="2"/>
  <c r="U620" i="2"/>
  <c r="D626" i="2"/>
  <c r="U631" i="2"/>
  <c r="C624" i="2"/>
  <c r="C628" i="2"/>
  <c r="C616" i="2"/>
  <c r="C630" i="2"/>
  <c r="C619" i="2"/>
  <c r="C627" i="2"/>
  <c r="C617" i="2"/>
  <c r="C629" i="2"/>
  <c r="C618" i="2"/>
  <c r="C626" i="2"/>
  <c r="C631" i="2"/>
  <c r="U627" i="2"/>
  <c r="U619" i="2"/>
  <c r="D628" i="2"/>
  <c r="D624" i="2"/>
  <c r="U626" i="2"/>
  <c r="U618" i="2"/>
  <c r="U625" i="2"/>
  <c r="U617" i="2"/>
  <c r="D616" i="2"/>
  <c r="D627" i="2"/>
  <c r="D619" i="2"/>
  <c r="U616" i="2"/>
  <c r="D601" i="2"/>
  <c r="D599" i="2"/>
  <c r="D597" i="2"/>
  <c r="D595" i="2"/>
  <c r="D605" i="2"/>
  <c r="D603" i="2"/>
  <c r="U606" i="2"/>
  <c r="U603" i="2"/>
  <c r="U598" i="2"/>
  <c r="U599" i="2"/>
  <c r="D607" i="2"/>
  <c r="C604" i="2"/>
  <c r="U607" i="2"/>
  <c r="C593" i="2"/>
  <c r="C600" i="2"/>
  <c r="U600" i="2"/>
  <c r="D604" i="2"/>
  <c r="D596" i="2"/>
  <c r="U595" i="2"/>
  <c r="C596" i="2"/>
  <c r="U593" i="2"/>
  <c r="D593" i="2"/>
  <c r="D600" i="2"/>
  <c r="U602" i="2"/>
  <c r="U594" i="2"/>
  <c r="C605" i="2"/>
  <c r="C601" i="2"/>
  <c r="C597" i="2"/>
  <c r="U601" i="2"/>
  <c r="C595" i="2"/>
  <c r="U605" i="2"/>
  <c r="U597" i="2"/>
  <c r="D606" i="2"/>
  <c r="D602" i="2"/>
  <c r="D598" i="2"/>
  <c r="C607" i="2"/>
  <c r="C603" i="2"/>
  <c r="C599" i="2"/>
  <c r="U604" i="2"/>
  <c r="C606" i="2"/>
  <c r="C602" i="2"/>
  <c r="C598" i="2"/>
  <c r="D579" i="2"/>
  <c r="U577" i="2"/>
  <c r="D577" i="2"/>
  <c r="U570" i="2"/>
  <c r="U576" i="2"/>
  <c r="D576" i="2"/>
  <c r="U584" i="2"/>
  <c r="D570" i="2"/>
  <c r="U583" i="2"/>
  <c r="D584" i="2"/>
  <c r="U582" i="2"/>
  <c r="D572" i="2"/>
  <c r="U581" i="2"/>
  <c r="D581" i="2"/>
  <c r="D571" i="2"/>
  <c r="U580" i="2"/>
  <c r="U571" i="2"/>
  <c r="U575" i="2"/>
  <c r="D575" i="2"/>
  <c r="U574" i="2"/>
  <c r="D573" i="2"/>
  <c r="U573" i="2"/>
  <c r="D583" i="2"/>
  <c r="U572" i="2"/>
  <c r="D580" i="2"/>
  <c r="U579" i="2"/>
  <c r="C574" i="2"/>
  <c r="C578" i="2"/>
  <c r="C582" i="2"/>
  <c r="C571" i="2"/>
  <c r="C575" i="2"/>
  <c r="C579" i="2"/>
  <c r="C583" i="2"/>
  <c r="C572" i="2"/>
  <c r="C576" i="2"/>
  <c r="C580" i="2"/>
  <c r="C584" i="2"/>
  <c r="C573" i="2"/>
  <c r="C577" i="2"/>
  <c r="C581" i="2"/>
  <c r="C570" i="2"/>
  <c r="D582" i="2"/>
  <c r="D578" i="2"/>
  <c r="U548" i="2"/>
  <c r="D561" i="2"/>
  <c r="D552" i="2"/>
  <c r="D560" i="2"/>
  <c r="D549" i="2"/>
  <c r="D550" i="2"/>
  <c r="U556" i="2"/>
  <c r="D554" i="2"/>
  <c r="D553" i="2"/>
  <c r="D558" i="2"/>
  <c r="D548" i="2"/>
  <c r="D557" i="2"/>
  <c r="D556" i="2"/>
  <c r="C551" i="2"/>
  <c r="C548" i="2"/>
  <c r="C552" i="2"/>
  <c r="C556" i="2"/>
  <c r="C560" i="2"/>
  <c r="C559" i="2"/>
  <c r="C549" i="2"/>
  <c r="C553" i="2"/>
  <c r="C557" i="2"/>
  <c r="C561" i="2"/>
  <c r="C555" i="2"/>
  <c r="C550" i="2"/>
  <c r="C554" i="2"/>
  <c r="C558" i="2"/>
  <c r="C547" i="2"/>
  <c r="U555" i="2"/>
  <c r="U547" i="2"/>
  <c r="U554" i="2"/>
  <c r="D547" i="2"/>
  <c r="U561" i="2"/>
  <c r="U553" i="2"/>
  <c r="U560" i="2"/>
  <c r="U552" i="2"/>
  <c r="U558" i="2"/>
  <c r="U550" i="2"/>
  <c r="U559" i="2"/>
  <c r="U551" i="2"/>
  <c r="U557" i="2"/>
  <c r="D559" i="2"/>
  <c r="D555" i="2"/>
  <c r="D533" i="2"/>
  <c r="D525" i="2"/>
  <c r="D535" i="2"/>
  <c r="U531" i="2"/>
  <c r="D534" i="2"/>
  <c r="U524" i="2"/>
  <c r="D537" i="2"/>
  <c r="D526" i="2"/>
  <c r="U535" i="2"/>
  <c r="U530" i="2"/>
  <c r="D530" i="2"/>
  <c r="U538" i="2"/>
  <c r="U527" i="2"/>
  <c r="U529" i="2"/>
  <c r="U528" i="2"/>
  <c r="D524" i="2"/>
  <c r="D529" i="2"/>
  <c r="U537" i="2"/>
  <c r="D538" i="2"/>
  <c r="D527" i="2"/>
  <c r="U536" i="2"/>
  <c r="C528" i="2"/>
  <c r="C532" i="2"/>
  <c r="C536" i="2"/>
  <c r="C526" i="2"/>
  <c r="C524" i="2"/>
  <c r="C525" i="2"/>
  <c r="C529" i="2"/>
  <c r="C533" i="2"/>
  <c r="C537" i="2"/>
  <c r="C530" i="2"/>
  <c r="C534" i="2"/>
  <c r="C538" i="2"/>
  <c r="C527" i="2"/>
  <c r="C531" i="2"/>
  <c r="C535" i="2"/>
  <c r="U534" i="2"/>
  <c r="U526" i="2"/>
  <c r="D536" i="2"/>
  <c r="D532" i="2"/>
  <c r="U533" i="2"/>
  <c r="U525" i="2"/>
  <c r="D515" i="2"/>
  <c r="D512" i="2"/>
  <c r="D508" i="2"/>
  <c r="D504" i="2"/>
  <c r="U501" i="2"/>
  <c r="U508" i="2"/>
  <c r="D501" i="2"/>
  <c r="C512" i="2"/>
  <c r="C508" i="2"/>
  <c r="C504" i="2"/>
  <c r="U515" i="2"/>
  <c r="U507" i="2"/>
  <c r="C513" i="2"/>
  <c r="U509" i="2"/>
  <c r="U506" i="2"/>
  <c r="U514" i="2"/>
  <c r="C515" i="2"/>
  <c r="C511" i="2"/>
  <c r="C507" i="2"/>
  <c r="C503" i="2"/>
  <c r="U513" i="2"/>
  <c r="U505" i="2"/>
  <c r="C509" i="2"/>
  <c r="D503" i="2"/>
  <c r="D514" i="2"/>
  <c r="D510" i="2"/>
  <c r="D506" i="2"/>
  <c r="D502" i="2"/>
  <c r="U512" i="2"/>
  <c r="U504" i="2"/>
  <c r="C501" i="2"/>
  <c r="D511" i="2"/>
  <c r="D507" i="2"/>
  <c r="C514" i="2"/>
  <c r="C510" i="2"/>
  <c r="C506" i="2"/>
  <c r="C502" i="2"/>
  <c r="U511" i="2"/>
  <c r="U503" i="2"/>
  <c r="D513" i="2"/>
  <c r="D509" i="2"/>
  <c r="U510" i="2"/>
  <c r="D491" i="2"/>
  <c r="D487" i="2"/>
  <c r="U487" i="2"/>
  <c r="U486" i="2"/>
  <c r="C487" i="2"/>
  <c r="C488" i="2"/>
  <c r="C485" i="2"/>
  <c r="C489" i="2"/>
  <c r="C491" i="2"/>
  <c r="C492" i="2"/>
  <c r="C486" i="2"/>
  <c r="C490" i="2"/>
  <c r="C484" i="2"/>
  <c r="U491" i="2"/>
  <c r="U483" i="2"/>
  <c r="D486" i="2"/>
  <c r="U484" i="2"/>
  <c r="D485" i="2"/>
  <c r="D483" i="2"/>
  <c r="U489" i="2"/>
  <c r="U485" i="2"/>
  <c r="D490" i="2"/>
  <c r="U492" i="2"/>
  <c r="D489" i="2"/>
  <c r="U490" i="2"/>
  <c r="D492" i="2"/>
  <c r="D488" i="2"/>
  <c r="C483" i="2"/>
  <c r="G321" i="2"/>
  <c r="D298" i="2" s="1"/>
  <c r="F321" i="2"/>
  <c r="E321" i="2" s="1"/>
  <c r="F320" i="2"/>
  <c r="J405" i="2"/>
  <c r="J404" i="2"/>
  <c r="J403" i="2"/>
  <c r="J402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77" i="2"/>
  <c r="J376" i="2"/>
  <c r="J375" i="2"/>
  <c r="J374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G350" i="2"/>
  <c r="J360" i="2"/>
  <c r="J359" i="2"/>
  <c r="J358" i="2"/>
  <c r="J357" i="2"/>
  <c r="J356" i="2"/>
  <c r="J355" i="2"/>
  <c r="J354" i="2"/>
  <c r="J353" i="2"/>
  <c r="J349" i="2"/>
  <c r="J348" i="2"/>
  <c r="J347" i="2"/>
  <c r="J346" i="2"/>
  <c r="J345" i="2"/>
  <c r="J344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19" i="2"/>
  <c r="J318" i="2"/>
  <c r="J317" i="2"/>
  <c r="J316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2" i="2"/>
  <c r="J291" i="2"/>
  <c r="J290" i="2"/>
  <c r="J289" i="2"/>
  <c r="G407" i="2"/>
  <c r="D384" i="2" s="1"/>
  <c r="F407" i="2"/>
  <c r="E407" i="2" s="1"/>
  <c r="G406" i="2"/>
  <c r="F406" i="2"/>
  <c r="G379" i="2"/>
  <c r="D356" i="2" s="1"/>
  <c r="F379" i="2"/>
  <c r="E379" i="2" s="1"/>
  <c r="G378" i="2"/>
  <c r="F378" i="2"/>
  <c r="G351" i="2"/>
  <c r="D326" i="2" s="1"/>
  <c r="F351" i="2"/>
  <c r="E351" i="2" s="1"/>
  <c r="F350" i="2"/>
  <c r="G293" i="2"/>
  <c r="F293" i="2"/>
  <c r="J283" i="2"/>
  <c r="J282" i="2"/>
  <c r="J281" i="2"/>
  <c r="J280" i="2"/>
  <c r="S285" i="2"/>
  <c r="U271" i="2" s="1"/>
  <c r="S284" i="2"/>
  <c r="G285" i="2"/>
  <c r="D268" i="2" s="1"/>
  <c r="F285" i="2"/>
  <c r="E285" i="2" s="1"/>
  <c r="G284" i="2"/>
  <c r="F284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59" i="2"/>
  <c r="J258" i="2"/>
  <c r="J257" i="2"/>
  <c r="J256" i="2"/>
  <c r="S261" i="2"/>
  <c r="U241" i="2" s="1"/>
  <c r="S260" i="2"/>
  <c r="G261" i="2"/>
  <c r="D244" i="2" s="1"/>
  <c r="F261" i="2"/>
  <c r="E261" i="2" s="1"/>
  <c r="C241" i="2" s="1"/>
  <c r="G260" i="2"/>
  <c r="F260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6" i="2"/>
  <c r="J235" i="2"/>
  <c r="J234" i="2"/>
  <c r="J233" i="2"/>
  <c r="S238" i="2"/>
  <c r="U225" i="2" s="1"/>
  <c r="S237" i="2"/>
  <c r="G238" i="2"/>
  <c r="D221" i="2" s="1"/>
  <c r="F238" i="2"/>
  <c r="E238" i="2" s="1"/>
  <c r="G237" i="2"/>
  <c r="F237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3" i="2"/>
  <c r="J212" i="2"/>
  <c r="J211" i="2"/>
  <c r="J210" i="2"/>
  <c r="S215" i="2"/>
  <c r="U206" i="2" s="1"/>
  <c r="S214" i="2"/>
  <c r="G215" i="2"/>
  <c r="D201" i="2" s="1"/>
  <c r="F215" i="2"/>
  <c r="E215" i="2" s="1"/>
  <c r="G214" i="2"/>
  <c r="F214" i="2"/>
  <c r="J208" i="2"/>
  <c r="J207" i="2"/>
  <c r="J206" i="2"/>
  <c r="J205" i="2"/>
  <c r="J204" i="2"/>
  <c r="J203" i="2"/>
  <c r="J202" i="2"/>
  <c r="J201" i="2"/>
  <c r="J200" i="2"/>
  <c r="J199" i="2"/>
  <c r="J196" i="2"/>
  <c r="J195" i="2"/>
  <c r="J194" i="2"/>
  <c r="J193" i="2"/>
  <c r="G197" i="2"/>
  <c r="F197" i="2"/>
  <c r="J187" i="2"/>
  <c r="J186" i="2"/>
  <c r="J185" i="2"/>
  <c r="J184" i="2"/>
  <c r="S189" i="2"/>
  <c r="U175" i="2" s="1"/>
  <c r="S188" i="2"/>
  <c r="S165" i="2"/>
  <c r="U142" i="2" s="1"/>
  <c r="S164" i="2"/>
  <c r="G189" i="2"/>
  <c r="D167" i="2" s="1"/>
  <c r="F189" i="2"/>
  <c r="E189" i="2" s="1"/>
  <c r="G188" i="2"/>
  <c r="F188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G165" i="2"/>
  <c r="D141" i="2" s="1"/>
  <c r="F165" i="2"/>
  <c r="E165" i="2" s="1"/>
  <c r="G164" i="2"/>
  <c r="F164" i="2"/>
  <c r="J163" i="2"/>
  <c r="J162" i="2"/>
  <c r="J161" i="2"/>
  <c r="J160" i="2"/>
  <c r="J158" i="2"/>
  <c r="J157" i="2"/>
  <c r="J156" i="2"/>
  <c r="J155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5" i="2"/>
  <c r="J134" i="2"/>
  <c r="J133" i="2"/>
  <c r="J132" i="2"/>
  <c r="S96" i="2"/>
  <c r="S137" i="2"/>
  <c r="U123" i="2" s="1"/>
  <c r="S136" i="2"/>
  <c r="S113" i="2"/>
  <c r="U101" i="2" s="1"/>
  <c r="S112" i="2"/>
  <c r="G137" i="2"/>
  <c r="D116" i="2" s="1"/>
  <c r="F137" i="2"/>
  <c r="E137" i="2" s="1"/>
  <c r="C117" i="2" s="1"/>
  <c r="G136" i="2"/>
  <c r="F136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1" i="2"/>
  <c r="J110" i="2"/>
  <c r="J109" i="2"/>
  <c r="J108" i="2"/>
  <c r="G113" i="2"/>
  <c r="D99" i="2" s="1"/>
  <c r="F113" i="2"/>
  <c r="E113" i="2" s="1"/>
  <c r="C98" i="2" s="1"/>
  <c r="G112" i="2"/>
  <c r="F112" i="2"/>
  <c r="J106" i="2"/>
  <c r="J105" i="2"/>
  <c r="J104" i="2"/>
  <c r="J103" i="2"/>
  <c r="J102" i="2"/>
  <c r="J101" i="2"/>
  <c r="J100" i="2"/>
  <c r="J99" i="2"/>
  <c r="J98" i="2"/>
  <c r="J95" i="2"/>
  <c r="G96" i="2"/>
  <c r="F96" i="2"/>
  <c r="J94" i="2"/>
  <c r="J93" i="2"/>
  <c r="J92" i="2"/>
  <c r="J86" i="2"/>
  <c r="J85" i="2"/>
  <c r="G87" i="2"/>
  <c r="F87" i="2"/>
  <c r="J84" i="2"/>
  <c r="J83" i="2"/>
  <c r="C384" i="2" l="1"/>
  <c r="C386" i="2"/>
  <c r="C394" i="2"/>
  <c r="C381" i="2"/>
  <c r="C398" i="2"/>
  <c r="C390" i="2"/>
  <c r="C382" i="2"/>
  <c r="D399" i="2"/>
  <c r="D395" i="2"/>
  <c r="D391" i="2"/>
  <c r="D387" i="2"/>
  <c r="D383" i="2"/>
  <c r="C399" i="2"/>
  <c r="C395" i="2"/>
  <c r="C391" i="2"/>
  <c r="C387" i="2"/>
  <c r="C383" i="2"/>
  <c r="D398" i="2"/>
  <c r="D394" i="2"/>
  <c r="D390" i="2"/>
  <c r="D386" i="2"/>
  <c r="D382" i="2"/>
  <c r="D397" i="2"/>
  <c r="D393" i="2"/>
  <c r="D389" i="2"/>
  <c r="D385" i="2"/>
  <c r="D381" i="2"/>
  <c r="C397" i="2"/>
  <c r="C393" i="2"/>
  <c r="C389" i="2"/>
  <c r="C385" i="2"/>
  <c r="D400" i="2"/>
  <c r="D396" i="2"/>
  <c r="D392" i="2"/>
  <c r="D388" i="2"/>
  <c r="C400" i="2"/>
  <c r="C396" i="2"/>
  <c r="C392" i="2"/>
  <c r="C388" i="2"/>
  <c r="D358" i="2"/>
  <c r="D354" i="2"/>
  <c r="D366" i="2"/>
  <c r="D362" i="2"/>
  <c r="D370" i="2"/>
  <c r="C358" i="2"/>
  <c r="C357" i="2"/>
  <c r="C361" i="2"/>
  <c r="C365" i="2"/>
  <c r="C369" i="2"/>
  <c r="C353" i="2"/>
  <c r="C354" i="2"/>
  <c r="C366" i="2"/>
  <c r="C370" i="2"/>
  <c r="C355" i="2"/>
  <c r="C359" i="2"/>
  <c r="C363" i="2"/>
  <c r="C367" i="2"/>
  <c r="C371" i="2"/>
  <c r="C364" i="2"/>
  <c r="C368" i="2"/>
  <c r="C372" i="2"/>
  <c r="C360" i="2"/>
  <c r="C362" i="2"/>
  <c r="C356" i="2"/>
  <c r="D371" i="2"/>
  <c r="D367" i="2"/>
  <c r="D363" i="2"/>
  <c r="D359" i="2"/>
  <c r="D355" i="2"/>
  <c r="D365" i="2"/>
  <c r="D357" i="2"/>
  <c r="D353" i="2"/>
  <c r="D369" i="2"/>
  <c r="D361" i="2"/>
  <c r="D372" i="2"/>
  <c r="D368" i="2"/>
  <c r="D364" i="2"/>
  <c r="D360" i="2"/>
  <c r="D336" i="2"/>
  <c r="D332" i="2"/>
  <c r="D328" i="2"/>
  <c r="D324" i="2"/>
  <c r="D340" i="2"/>
  <c r="C327" i="2"/>
  <c r="C331" i="2"/>
  <c r="C335" i="2"/>
  <c r="C339" i="2"/>
  <c r="C328" i="2"/>
  <c r="C340" i="2"/>
  <c r="C323" i="2"/>
  <c r="C336" i="2"/>
  <c r="C325" i="2"/>
  <c r="C329" i="2"/>
  <c r="C333" i="2"/>
  <c r="C337" i="2"/>
  <c r="C341" i="2"/>
  <c r="C324" i="2"/>
  <c r="C326" i="2"/>
  <c r="C330" i="2"/>
  <c r="C334" i="2"/>
  <c r="C338" i="2"/>
  <c r="C342" i="2"/>
  <c r="C332" i="2"/>
  <c r="D341" i="2"/>
  <c r="D337" i="2"/>
  <c r="D333" i="2"/>
  <c r="D329" i="2"/>
  <c r="D325" i="2"/>
  <c r="D339" i="2"/>
  <c r="D335" i="2"/>
  <c r="D331" i="2"/>
  <c r="D327" i="2"/>
  <c r="D323" i="2"/>
  <c r="D342" i="2"/>
  <c r="D338" i="2"/>
  <c r="D334" i="2"/>
  <c r="D330" i="2"/>
  <c r="D300" i="2"/>
  <c r="D296" i="2"/>
  <c r="D308" i="2"/>
  <c r="D304" i="2"/>
  <c r="D312" i="2"/>
  <c r="C304" i="2"/>
  <c r="C299" i="2"/>
  <c r="C303" i="2"/>
  <c r="C307" i="2"/>
  <c r="C311" i="2"/>
  <c r="C295" i="2"/>
  <c r="C296" i="2"/>
  <c r="C308" i="2"/>
  <c r="C300" i="2"/>
  <c r="C312" i="2"/>
  <c r="C298" i="2"/>
  <c r="C297" i="2"/>
  <c r="C301" i="2"/>
  <c r="C305" i="2"/>
  <c r="C309" i="2"/>
  <c r="C313" i="2"/>
  <c r="C302" i="2"/>
  <c r="C310" i="2"/>
  <c r="C314" i="2"/>
  <c r="C306" i="2"/>
  <c r="D313" i="2"/>
  <c r="D309" i="2"/>
  <c r="D305" i="2"/>
  <c r="D301" i="2"/>
  <c r="D297" i="2"/>
  <c r="D295" i="2"/>
  <c r="D311" i="2"/>
  <c r="D307" i="2"/>
  <c r="D303" i="2"/>
  <c r="D299" i="2"/>
  <c r="D314" i="2"/>
  <c r="D310" i="2"/>
  <c r="D306" i="2"/>
  <c r="D302" i="2"/>
  <c r="U98" i="2"/>
  <c r="D240" i="2"/>
  <c r="D254" i="2"/>
  <c r="D242" i="2"/>
  <c r="U105" i="2"/>
  <c r="D152" i="2"/>
  <c r="C254" i="2"/>
  <c r="U269" i="2"/>
  <c r="U100" i="2"/>
  <c r="D148" i="2"/>
  <c r="U267" i="2"/>
  <c r="U270" i="2"/>
  <c r="D144" i="2"/>
  <c r="D140" i="2"/>
  <c r="U277" i="2"/>
  <c r="U273" i="2"/>
  <c r="U275" i="2"/>
  <c r="U265" i="2"/>
  <c r="U278" i="2"/>
  <c r="C268" i="2"/>
  <c r="C276" i="2"/>
  <c r="C270" i="2"/>
  <c r="C278" i="2"/>
  <c r="C269" i="2"/>
  <c r="C277" i="2"/>
  <c r="C263" i="2"/>
  <c r="C271" i="2"/>
  <c r="C264" i="2"/>
  <c r="C272" i="2"/>
  <c r="C265" i="2"/>
  <c r="C273" i="2"/>
  <c r="C266" i="2"/>
  <c r="C274" i="2"/>
  <c r="C267" i="2"/>
  <c r="C275" i="2"/>
  <c r="D275" i="2"/>
  <c r="D267" i="2"/>
  <c r="D274" i="2"/>
  <c r="D266" i="2"/>
  <c r="D273" i="2"/>
  <c r="D265" i="2"/>
  <c r="U276" i="2"/>
  <c r="U268" i="2"/>
  <c r="D272" i="2"/>
  <c r="D264" i="2"/>
  <c r="D263" i="2"/>
  <c r="D271" i="2"/>
  <c r="U274" i="2"/>
  <c r="U266" i="2"/>
  <c r="D277" i="2"/>
  <c r="D269" i="2"/>
  <c r="U272" i="2"/>
  <c r="U264" i="2"/>
  <c r="D278" i="2"/>
  <c r="D270" i="2"/>
  <c r="D276" i="2"/>
  <c r="U263" i="2"/>
  <c r="D247" i="2"/>
  <c r="D246" i="2"/>
  <c r="D243" i="2"/>
  <c r="D251" i="2"/>
  <c r="D250" i="2"/>
  <c r="C240" i="2"/>
  <c r="C243" i="2"/>
  <c r="U254" i="2"/>
  <c r="U253" i="2"/>
  <c r="C250" i="2"/>
  <c r="C246" i="2"/>
  <c r="C242" i="2"/>
  <c r="U252" i="2"/>
  <c r="U244" i="2"/>
  <c r="C248" i="2"/>
  <c r="C244" i="2"/>
  <c r="U248" i="2"/>
  <c r="U247" i="2"/>
  <c r="C247" i="2"/>
  <c r="U246" i="2"/>
  <c r="U245" i="2"/>
  <c r="D253" i="2"/>
  <c r="D249" i="2"/>
  <c r="D245" i="2"/>
  <c r="D241" i="2"/>
  <c r="U251" i="2"/>
  <c r="U243" i="2"/>
  <c r="C252" i="2"/>
  <c r="U240" i="2"/>
  <c r="C251" i="2"/>
  <c r="C253" i="2"/>
  <c r="C249" i="2"/>
  <c r="C245" i="2"/>
  <c r="U250" i="2"/>
  <c r="U242" i="2"/>
  <c r="D252" i="2"/>
  <c r="D248" i="2"/>
  <c r="U249" i="2"/>
  <c r="U230" i="2"/>
  <c r="U222" i="2"/>
  <c r="D227" i="2"/>
  <c r="D231" i="2"/>
  <c r="D224" i="2"/>
  <c r="U224" i="2"/>
  <c r="D223" i="2"/>
  <c r="D228" i="2"/>
  <c r="U217" i="2"/>
  <c r="D220" i="2"/>
  <c r="D219" i="2"/>
  <c r="C221" i="2"/>
  <c r="C225" i="2"/>
  <c r="C229" i="2"/>
  <c r="C218" i="2"/>
  <c r="C222" i="2"/>
  <c r="C226" i="2"/>
  <c r="C230" i="2"/>
  <c r="C219" i="2"/>
  <c r="C223" i="2"/>
  <c r="C227" i="2"/>
  <c r="C231" i="2"/>
  <c r="C217" i="2"/>
  <c r="C220" i="2"/>
  <c r="C224" i="2"/>
  <c r="C228" i="2"/>
  <c r="D217" i="2"/>
  <c r="U231" i="2"/>
  <c r="U223" i="2"/>
  <c r="U229" i="2"/>
  <c r="U221" i="2"/>
  <c r="D230" i="2"/>
  <c r="D226" i="2"/>
  <c r="D222" i="2"/>
  <c r="D218" i="2"/>
  <c r="U228" i="2"/>
  <c r="U220" i="2"/>
  <c r="U227" i="2"/>
  <c r="U219" i="2"/>
  <c r="D229" i="2"/>
  <c r="D225" i="2"/>
  <c r="U226" i="2"/>
  <c r="U218" i="2"/>
  <c r="U200" i="2"/>
  <c r="U205" i="2"/>
  <c r="D199" i="2"/>
  <c r="D207" i="2"/>
  <c r="U199" i="2"/>
  <c r="D206" i="2"/>
  <c r="D204" i="2"/>
  <c r="U204" i="2"/>
  <c r="D203" i="2"/>
  <c r="U203" i="2"/>
  <c r="D200" i="2"/>
  <c r="D202" i="2"/>
  <c r="U202" i="2"/>
  <c r="D208" i="2"/>
  <c r="C204" i="2"/>
  <c r="C205" i="2"/>
  <c r="C202" i="2"/>
  <c r="C206" i="2"/>
  <c r="C200" i="2"/>
  <c r="C203" i="2"/>
  <c r="C207" i="2"/>
  <c r="C208" i="2"/>
  <c r="C201" i="2"/>
  <c r="U201" i="2"/>
  <c r="U207" i="2"/>
  <c r="U208" i="2"/>
  <c r="D205" i="2"/>
  <c r="C143" i="2"/>
  <c r="C140" i="2"/>
  <c r="C148" i="2"/>
  <c r="C145" i="2"/>
  <c r="C142" i="2"/>
  <c r="C146" i="2"/>
  <c r="C150" i="2"/>
  <c r="C147" i="2"/>
  <c r="C152" i="2"/>
  <c r="C149" i="2"/>
  <c r="C139" i="2"/>
  <c r="C151" i="2"/>
  <c r="C144" i="2"/>
  <c r="C141" i="2"/>
  <c r="C153" i="2"/>
  <c r="U141" i="2"/>
  <c r="U140" i="2"/>
  <c r="D147" i="2"/>
  <c r="U139" i="2"/>
  <c r="U146" i="2"/>
  <c r="U106" i="2"/>
  <c r="D150" i="2"/>
  <c r="D146" i="2"/>
  <c r="D142" i="2"/>
  <c r="U152" i="2"/>
  <c r="U144" i="2"/>
  <c r="U149" i="2"/>
  <c r="U148" i="2"/>
  <c r="U145" i="2"/>
  <c r="D139" i="2"/>
  <c r="U151" i="2"/>
  <c r="U143" i="2"/>
  <c r="U147" i="2"/>
  <c r="D151" i="2"/>
  <c r="D143" i="2"/>
  <c r="C199" i="2"/>
  <c r="U99" i="2"/>
  <c r="U153" i="2"/>
  <c r="D153" i="2"/>
  <c r="D149" i="2"/>
  <c r="D145" i="2"/>
  <c r="U150" i="2"/>
  <c r="U179" i="2"/>
  <c r="D177" i="2"/>
  <c r="U177" i="2"/>
  <c r="D173" i="2"/>
  <c r="U174" i="2"/>
  <c r="D169" i="2"/>
  <c r="U173" i="2"/>
  <c r="U172" i="2"/>
  <c r="U180" i="2"/>
  <c r="U182" i="2"/>
  <c r="U169" i="2"/>
  <c r="D181" i="2"/>
  <c r="U181" i="2"/>
  <c r="C170" i="2"/>
  <c r="C174" i="2"/>
  <c r="C178" i="2"/>
  <c r="C182" i="2"/>
  <c r="C169" i="2"/>
  <c r="C181" i="2"/>
  <c r="C171" i="2"/>
  <c r="C175" i="2"/>
  <c r="C179" i="2"/>
  <c r="C177" i="2"/>
  <c r="C167" i="2"/>
  <c r="C173" i="2"/>
  <c r="C168" i="2"/>
  <c r="C172" i="2"/>
  <c r="C176" i="2"/>
  <c r="C180" i="2"/>
  <c r="D176" i="2"/>
  <c r="D168" i="2"/>
  <c r="U171" i="2"/>
  <c r="D172" i="2"/>
  <c r="D179" i="2"/>
  <c r="D175" i="2"/>
  <c r="D171" i="2"/>
  <c r="U178" i="2"/>
  <c r="U170" i="2"/>
  <c r="D180" i="2"/>
  <c r="D182" i="2"/>
  <c r="D178" i="2"/>
  <c r="D174" i="2"/>
  <c r="D170" i="2"/>
  <c r="U176" i="2"/>
  <c r="U168" i="2"/>
  <c r="U167" i="2"/>
  <c r="C106" i="2"/>
  <c r="U104" i="2"/>
  <c r="U103" i="2"/>
  <c r="U102" i="2"/>
  <c r="U130" i="2"/>
  <c r="U129" i="2"/>
  <c r="U122" i="2"/>
  <c r="U121" i="2"/>
  <c r="U128" i="2"/>
  <c r="U120" i="2"/>
  <c r="U127" i="2"/>
  <c r="U119" i="2"/>
  <c r="U117" i="2"/>
  <c r="U124" i="2"/>
  <c r="U116" i="2"/>
  <c r="U126" i="2"/>
  <c r="U118" i="2"/>
  <c r="U125" i="2"/>
  <c r="D117" i="2"/>
  <c r="U115" i="2"/>
  <c r="D129" i="2"/>
  <c r="D125" i="2"/>
  <c r="D121" i="2"/>
  <c r="D128" i="2"/>
  <c r="C128" i="2"/>
  <c r="C120" i="2"/>
  <c r="C116" i="2"/>
  <c r="D127" i="2"/>
  <c r="D123" i="2"/>
  <c r="D119" i="2"/>
  <c r="D115" i="2"/>
  <c r="C123" i="2"/>
  <c r="C119" i="2"/>
  <c r="D130" i="2"/>
  <c r="D126" i="2"/>
  <c r="D122" i="2"/>
  <c r="D118" i="2"/>
  <c r="D124" i="2"/>
  <c r="D120" i="2"/>
  <c r="C124" i="2"/>
  <c r="C115" i="2"/>
  <c r="C127" i="2"/>
  <c r="C130" i="2"/>
  <c r="C126" i="2"/>
  <c r="C122" i="2"/>
  <c r="C118" i="2"/>
  <c r="C129" i="2"/>
  <c r="C125" i="2"/>
  <c r="C121" i="2"/>
  <c r="D98" i="2"/>
  <c r="D106" i="2"/>
  <c r="D103" i="2"/>
  <c r="D102" i="2"/>
  <c r="C104" i="2"/>
  <c r="C103" i="2"/>
  <c r="C102" i="2"/>
  <c r="D105" i="2"/>
  <c r="D101" i="2"/>
  <c r="C105" i="2"/>
  <c r="C101" i="2"/>
  <c r="C99" i="2"/>
  <c r="D104" i="2"/>
  <c r="G77" i="2"/>
  <c r="F77" i="2"/>
  <c r="J76" i="2"/>
  <c r="F78" i="2"/>
  <c r="E78" i="2" s="1"/>
  <c r="J75" i="2"/>
  <c r="J74" i="2"/>
  <c r="J73" i="2"/>
  <c r="J69" i="2"/>
  <c r="J68" i="2"/>
  <c r="J67" i="2"/>
  <c r="J66" i="2"/>
  <c r="J62" i="2"/>
  <c r="J61" i="2"/>
  <c r="J60" i="2"/>
  <c r="J59" i="2"/>
  <c r="J55" i="2"/>
  <c r="J54" i="2"/>
  <c r="J53" i="2"/>
  <c r="J52" i="2"/>
  <c r="J49" i="2"/>
  <c r="J48" i="2"/>
  <c r="F70" i="2"/>
  <c r="E70" i="2" s="1"/>
  <c r="G63" i="2"/>
  <c r="F63" i="2"/>
  <c r="E63" i="2" s="1"/>
  <c r="G56" i="2"/>
  <c r="F56" i="2"/>
  <c r="E56" i="2" s="1"/>
  <c r="G78" i="2"/>
  <c r="G50" i="2"/>
  <c r="F50" i="2"/>
  <c r="J47" i="2"/>
  <c r="J46" i="2"/>
  <c r="J40" i="2"/>
  <c r="J39" i="2"/>
  <c r="J38" i="2"/>
  <c r="J37" i="2"/>
  <c r="J33" i="2"/>
  <c r="J32" i="2"/>
  <c r="J31" i="2"/>
  <c r="J30" i="2"/>
  <c r="J27" i="2"/>
  <c r="J26" i="2"/>
  <c r="J25" i="2"/>
  <c r="J24" i="2"/>
  <c r="G34" i="2"/>
  <c r="F34" i="2"/>
  <c r="E34" i="2" s="1"/>
  <c r="G42" i="2"/>
  <c r="F42" i="2"/>
  <c r="E42" i="2" s="1"/>
  <c r="G41" i="2"/>
  <c r="F41" i="2"/>
  <c r="G28" i="2"/>
  <c r="F28" i="2"/>
  <c r="J19" i="2"/>
  <c r="G20" i="2"/>
  <c r="F20" i="2"/>
  <c r="J18" i="2"/>
  <c r="J17" i="2"/>
  <c r="J16" i="2"/>
  <c r="J14" i="2"/>
  <c r="J13" i="2"/>
  <c r="J12" i="2"/>
  <c r="J8" i="2"/>
  <c r="E71" i="2" l="1"/>
  <c r="H6" i="3" s="1"/>
  <c r="E64" i="2"/>
  <c r="H5" i="3" s="1"/>
  <c r="E57" i="2"/>
  <c r="H4" i="3" s="1"/>
  <c r="E35" i="2"/>
  <c r="H3" i="3" s="1"/>
  <c r="B10" i="3" l="1"/>
  <c r="B9" i="3"/>
  <c r="B11" i="3"/>
  <c r="G10" i="2"/>
  <c r="F10" i="2"/>
  <c r="G9" i="2"/>
  <c r="F9" i="2"/>
  <c r="J7" i="2"/>
  <c r="J6" i="2"/>
  <c r="J5" i="2"/>
  <c r="E670" i="2" l="1"/>
  <c r="C670" i="2" s="1"/>
  <c r="E655" i="2"/>
  <c r="C655" i="2" s="1"/>
  <c r="E621" i="2"/>
  <c r="C621" i="2" s="1"/>
  <c r="E620" i="2"/>
  <c r="C620" i="2" s="1"/>
  <c r="E640" i="2"/>
  <c r="C640" i="2" s="1"/>
  <c r="E625" i="2"/>
  <c r="C625" i="2" s="1"/>
  <c r="E623" i="2"/>
  <c r="C623" i="2" s="1"/>
  <c r="E622" i="2"/>
  <c r="C622" i="2" s="1"/>
</calcChain>
</file>

<file path=xl/sharedStrings.xml><?xml version="1.0" encoding="utf-8"?>
<sst xmlns="http://schemas.openxmlformats.org/spreadsheetml/2006/main" count="3605" uniqueCount="1378">
  <si>
    <t>File</t>
  </si>
  <si>
    <t>Comment</t>
  </si>
  <si>
    <t>2SD (ext.)</t>
  </si>
  <si>
    <t>Mass Bias (‰)</t>
  </si>
  <si>
    <t>2SE (int.)</t>
  </si>
  <si>
    <t>IP (nA)</t>
  </si>
  <si>
    <t>Yield (Gcps/nA)</t>
  </si>
  <si>
    <t>Date</t>
  </si>
  <si>
    <t>Time</t>
  </si>
  <si>
    <t>X</t>
  </si>
  <si>
    <t>Y</t>
  </si>
  <si>
    <t>DTFA-X</t>
  </si>
  <si>
    <t>DTFA-Y</t>
  </si>
  <si>
    <t>H1-bkg</t>
  </si>
  <si>
    <t>Chamber Pressure</t>
  </si>
  <si>
    <t>L2p-bkg</t>
  </si>
  <si>
    <t>20191014@1.asc</t>
  </si>
  <si>
    <t>WI-STD-74 UWQ-1 g1</t>
  </si>
  <si>
    <t>20191014@2.asc</t>
  </si>
  <si>
    <t>20191014@3.asc</t>
  </si>
  <si>
    <t>average and 2SD</t>
  </si>
  <si>
    <t>bracket average and 2SD</t>
  </si>
  <si>
    <t>20191014@4.asc</t>
  </si>
  <si>
    <t>WI-STD-74 UWQ-1 g1 CsRes=123</t>
  </si>
  <si>
    <t>WI-STD-88 UWC-3 g1</t>
  </si>
  <si>
    <t>20191014@5.asc</t>
  </si>
  <si>
    <t>20191014@6.asc</t>
  </si>
  <si>
    <t>WI-STD-88 UWC-3 g1 CsRes=124</t>
  </si>
  <si>
    <t>20191014@7.asc</t>
  </si>
  <si>
    <t>WI-STD-88 UWC-3 g1 CsRes=125</t>
  </si>
  <si>
    <t>20191014@8.asc</t>
  </si>
  <si>
    <t>20191014@9.asc</t>
  </si>
  <si>
    <t>20191014@10.asc</t>
  </si>
  <si>
    <t>CsRes=123</t>
  </si>
  <si>
    <t>20191014@11.asc</t>
  </si>
  <si>
    <t>WI-STD-17 UWQ-1 g1</t>
  </si>
  <si>
    <t>WI-STD-17</t>
  </si>
  <si>
    <t>WI-STD-79</t>
  </si>
  <si>
    <t>relative bias to UWQ-1</t>
  </si>
  <si>
    <t>20191014@12.asc</t>
  </si>
  <si>
    <t>20191014@13.asc</t>
  </si>
  <si>
    <t>WI-STD-17 UWQ-1 g1 CsRes=124</t>
  </si>
  <si>
    <t>20191014@14.asc</t>
  </si>
  <si>
    <t>20191014@15.asc</t>
  </si>
  <si>
    <t>20191014@16.asc</t>
  </si>
  <si>
    <t>20191014@17.asc</t>
  </si>
  <si>
    <t>20191014@18.asc</t>
  </si>
  <si>
    <t>20191014@19.asc</t>
  </si>
  <si>
    <t>20191014@20.asc</t>
  </si>
  <si>
    <t>20191014@21.asc</t>
  </si>
  <si>
    <t>20191014@22.asc</t>
  </si>
  <si>
    <t>WI-STD-17 UWQ-1 g1 CsRes=125</t>
  </si>
  <si>
    <t>20191014@23.asc</t>
  </si>
  <si>
    <t>WI-STD-79 UWQ-1 g1</t>
  </si>
  <si>
    <t>WI-STD-79 FCS g1</t>
  </si>
  <si>
    <t>WI-STD-79 FCS g3</t>
  </si>
  <si>
    <t>WI-STD-79 FCS g4</t>
  </si>
  <si>
    <t>WI-STD-79 MES-4 g2</t>
  </si>
  <si>
    <t>WI-STD-79 MES-4 g1</t>
  </si>
  <si>
    <t>WI-STD-79 MES-4 g4</t>
  </si>
  <si>
    <t>WI-STD-79 MES-4 g5</t>
  </si>
  <si>
    <t>WI-STD-79 Gem28 g1</t>
  </si>
  <si>
    <t>WI-STD-79 Gem28 g2</t>
  </si>
  <si>
    <t>WI-STD-79 Gem28 g3</t>
  </si>
  <si>
    <t>WI-STD-79 Gem28 g4</t>
  </si>
  <si>
    <t>20191014@24.asc</t>
  </si>
  <si>
    <t>20191014@25.asc</t>
  </si>
  <si>
    <t>20191014@26.asc</t>
  </si>
  <si>
    <t>RMs</t>
  </si>
  <si>
    <t>Amelia Ab</t>
  </si>
  <si>
    <t>FCS</t>
  </si>
  <si>
    <t>MES-4</t>
  </si>
  <si>
    <t>Gem28</t>
  </si>
  <si>
    <t>20191014@27.asc</t>
  </si>
  <si>
    <t>20191014@28.asc</t>
  </si>
  <si>
    <t>20191014@29.asc</t>
  </si>
  <si>
    <t>WI-STD-79 FCS g2 CsRes=126</t>
  </si>
  <si>
    <t>20191014@30.asc</t>
  </si>
  <si>
    <t>20191014@31.asc</t>
  </si>
  <si>
    <t>20191014@32.asc</t>
  </si>
  <si>
    <t>20191014@33.asc</t>
  </si>
  <si>
    <t>Or%</t>
  </si>
  <si>
    <t>20191014@34.asc</t>
  </si>
  <si>
    <t>20191014@35.asc</t>
  </si>
  <si>
    <t>20191014@36.asc</t>
  </si>
  <si>
    <t>20191014@37.asc</t>
  </si>
  <si>
    <t>20191014@38.asc</t>
  </si>
  <si>
    <t>20191014@39.asc</t>
  </si>
  <si>
    <t>20191014@40.asc</t>
  </si>
  <si>
    <t>20191014@41.asc</t>
  </si>
  <si>
    <t>20191014@42.asc</t>
  </si>
  <si>
    <t>WI-STD-79 UWQ-1 g1 CsRes=127</t>
  </si>
  <si>
    <t>20191014@43.asc</t>
  </si>
  <si>
    <t>e-beam offset = 0.06nA</t>
  </si>
  <si>
    <t>20191015@44.asc</t>
  </si>
  <si>
    <t>20191015@45.asc</t>
  </si>
  <si>
    <t>WI-STD-79 UWQ-1 g1 CsRes=129</t>
  </si>
  <si>
    <t>20191015@46.asc</t>
  </si>
  <si>
    <t>20191015@47.asc</t>
  </si>
  <si>
    <t>User: Shen Gao</t>
  </si>
  <si>
    <t>Mount: SG-3</t>
  </si>
  <si>
    <t>SG-3 UWQ-1 g1</t>
  </si>
  <si>
    <t>SG-3 UWQ-1 g1 CsRes=130</t>
  </si>
  <si>
    <t>20191015@48.asc</t>
  </si>
  <si>
    <t>20191015@49.asc</t>
  </si>
  <si>
    <t>20191015@50.asc</t>
  </si>
  <si>
    <t>20191015@51.asc</t>
  </si>
  <si>
    <t>20191015@52.asc</t>
  </si>
  <si>
    <t>SG-3 A1-1</t>
  </si>
  <si>
    <t>20191015@53.asc</t>
  </si>
  <si>
    <t>SG-3 A1-2</t>
  </si>
  <si>
    <t>20191015@54.asc</t>
  </si>
  <si>
    <t>SG-3 A1-3</t>
  </si>
  <si>
    <t>20191015@55.asc</t>
  </si>
  <si>
    <t>SG-3 A1-4 CsRes=131</t>
  </si>
  <si>
    <t>20191015@56.asc</t>
  </si>
  <si>
    <t>SG-3 A1-5</t>
  </si>
  <si>
    <t>20191015@57.asc</t>
  </si>
  <si>
    <t>SG-3 A1-6</t>
  </si>
  <si>
    <t>20191015@58.asc</t>
  </si>
  <si>
    <t>SG-3 A1-7</t>
  </si>
  <si>
    <t>20191015@59.asc</t>
  </si>
  <si>
    <t>SG-3 A1-8</t>
  </si>
  <si>
    <t>20191015@60.asc</t>
  </si>
  <si>
    <t>SG-3 A1-9</t>
  </si>
  <si>
    <t>20191015@61.asc</t>
  </si>
  <si>
    <t>20191015@62.asc</t>
  </si>
  <si>
    <t>20191015@63.asc</t>
  </si>
  <si>
    <t>20191015@64.asc</t>
  </si>
  <si>
    <t>20191015@65.asc</t>
  </si>
  <si>
    <t>SG-3 A1-10 CsRes=132</t>
  </si>
  <si>
    <t>20191015@66.asc</t>
  </si>
  <si>
    <t>SG-3 A1-11</t>
  </si>
  <si>
    <t>20191015@67.asc</t>
  </si>
  <si>
    <t>SG-3 A1-12</t>
  </si>
  <si>
    <t>20191015@68.asc</t>
  </si>
  <si>
    <t>SG-3 A1-13</t>
  </si>
  <si>
    <t>20191015@69.asc</t>
  </si>
  <si>
    <t>SG-3 A1-14</t>
  </si>
  <si>
    <t>20191015@70.asc</t>
  </si>
  <si>
    <t>SG-3 A1-15</t>
  </si>
  <si>
    <t>20191015@71.asc</t>
  </si>
  <si>
    <t>SG-3 A1-16</t>
  </si>
  <si>
    <t>20191015@72.asc</t>
  </si>
  <si>
    <t>SG-3 A1-17</t>
  </si>
  <si>
    <t>20191015@73.asc</t>
  </si>
  <si>
    <t>SG-3 A1-18</t>
  </si>
  <si>
    <t>20191015@74.asc</t>
  </si>
  <si>
    <t>SG-3 A1-19</t>
  </si>
  <si>
    <t>20191015@75.asc</t>
  </si>
  <si>
    <t>SG-3 A1-20</t>
  </si>
  <si>
    <t>20191015@76.asc</t>
  </si>
  <si>
    <t>20191015@77.asc</t>
  </si>
  <si>
    <t>SG-3 A1-22</t>
  </si>
  <si>
    <t>20191015@78.asc</t>
  </si>
  <si>
    <t>SG-3 A1-23</t>
  </si>
  <si>
    <t>20191015@79.asc</t>
  </si>
  <si>
    <t>SG-3 A1-24</t>
  </si>
  <si>
    <t>20191015@80.asc</t>
  </si>
  <si>
    <t>SG-3 A1-25</t>
  </si>
  <si>
    <t>20191015@81.asc</t>
  </si>
  <si>
    <t>20191015@82.asc</t>
  </si>
  <si>
    <t>20191015@83.asc</t>
  </si>
  <si>
    <t>20191015@84.asc</t>
  </si>
  <si>
    <t>20191015@85.asc</t>
  </si>
  <si>
    <t>20191015@86.asc</t>
  </si>
  <si>
    <t>SG-3 A1-27</t>
  </si>
  <si>
    <t>20191015@87.asc</t>
  </si>
  <si>
    <t>SG-3 A1-28</t>
  </si>
  <si>
    <t>20191015@88.asc</t>
  </si>
  <si>
    <t>SG-3 A1-29</t>
  </si>
  <si>
    <t>20191015@89.asc</t>
  </si>
  <si>
    <t>SG-3 A1-30</t>
  </si>
  <si>
    <t>20191015@90.asc</t>
  </si>
  <si>
    <t>SG-3 A1-31</t>
  </si>
  <si>
    <t>20191015@91.asc</t>
  </si>
  <si>
    <t>SG-3 A1-32</t>
  </si>
  <si>
    <t>20191015@92.asc</t>
  </si>
  <si>
    <t>SG-3 A1-33</t>
  </si>
  <si>
    <t>20191015@93.asc</t>
  </si>
  <si>
    <t>20191015@94.asc</t>
  </si>
  <si>
    <t>SG-3 A1-35</t>
  </si>
  <si>
    <t>20191015@95.asc</t>
  </si>
  <si>
    <t>SG-3 A1-36</t>
  </si>
  <si>
    <t>20191015@96.asc</t>
  </si>
  <si>
    <t>SG-3 A1-37</t>
  </si>
  <si>
    <t>20191015@97.asc</t>
  </si>
  <si>
    <t>SG-3 A1-38</t>
  </si>
  <si>
    <t>20191015@98.asc</t>
  </si>
  <si>
    <t>SG-3 A1-39</t>
  </si>
  <si>
    <t>20191015@99.asc</t>
  </si>
  <si>
    <t>SG-3 A1-40</t>
  </si>
  <si>
    <t>20191015@100.asc</t>
  </si>
  <si>
    <t>20191015@101.asc</t>
  </si>
  <si>
    <t>20191015@102.asc</t>
  </si>
  <si>
    <t>20191015@103.asc</t>
  </si>
  <si>
    <t>20191015@104.asc</t>
  </si>
  <si>
    <t>20191015@105.asc</t>
  </si>
  <si>
    <t>SG-3 UWQ-1 g1 CsRes=136</t>
  </si>
  <si>
    <t>20191015@106.asc</t>
  </si>
  <si>
    <t>20191015@107.asc</t>
  </si>
  <si>
    <t>20191015@108.asc</t>
  </si>
  <si>
    <t>SG-3 A2-1</t>
  </si>
  <si>
    <t>20191015@109.asc</t>
  </si>
  <si>
    <t>SG-3 A2-2</t>
  </si>
  <si>
    <t>20191015@110.asc</t>
  </si>
  <si>
    <t>SG-3 A2-3</t>
  </si>
  <si>
    <t>20191015@111.asc</t>
  </si>
  <si>
    <t>SG-3 A2-4</t>
  </si>
  <si>
    <t>20191015@112.asc</t>
  </si>
  <si>
    <t>SG-3 A2-5</t>
  </si>
  <si>
    <t>20191015@113.asc</t>
  </si>
  <si>
    <t>SG-3 A2-6</t>
  </si>
  <si>
    <t>SG-3 A1-34 CsRes=135</t>
  </si>
  <si>
    <t>SG-3 A1-26 CsRes=134</t>
  </si>
  <si>
    <t>SG-3 A1-21 CsRes=133</t>
  </si>
  <si>
    <t>20191015@114.asc</t>
  </si>
  <si>
    <t>SG-3 A2-7 CsRes=137</t>
  </si>
  <si>
    <t>20191015@115.asc</t>
  </si>
  <si>
    <t>SG-3 A2-8</t>
  </si>
  <si>
    <t>20191015@116.asc</t>
  </si>
  <si>
    <t>SG-3 A2-9</t>
  </si>
  <si>
    <t>20191015@117.asc</t>
  </si>
  <si>
    <t>SG-3 A2-10</t>
  </si>
  <si>
    <t>20191015@118.asc</t>
  </si>
  <si>
    <t>SG-3 A2-11</t>
  </si>
  <si>
    <t>20191015@119.asc</t>
  </si>
  <si>
    <t>SG-3 A2-12</t>
  </si>
  <si>
    <t>20191015@120.asc</t>
  </si>
  <si>
    <t>SG-3 A2-13</t>
  </si>
  <si>
    <t>20191015@121.asc</t>
  </si>
  <si>
    <t>SG-3 A2-14</t>
  </si>
  <si>
    <t>20191015@122.asc</t>
  </si>
  <si>
    <t>SG-3 A2-15</t>
  </si>
  <si>
    <t>20191015@123.asc</t>
  </si>
  <si>
    <t>SG-3 A2-16</t>
  </si>
  <si>
    <t>Mount: SG-2</t>
  </si>
  <si>
    <t>20191015@124.asc</t>
  </si>
  <si>
    <t>20191015@125.asc</t>
  </si>
  <si>
    <t>20191015@126.asc</t>
  </si>
  <si>
    <t>20191015@127.asc</t>
  </si>
  <si>
    <t>SG-2 UWQ-1 g1</t>
  </si>
  <si>
    <t>20191015@128.asc</t>
  </si>
  <si>
    <t>20191015@129.asc</t>
  </si>
  <si>
    <t>20191015@130.asc</t>
  </si>
  <si>
    <t>20191015@131.asc</t>
  </si>
  <si>
    <t>20191015@132.asc</t>
  </si>
  <si>
    <t>SG-2 A1-1</t>
  </si>
  <si>
    <t>20191015@133.asc</t>
  </si>
  <si>
    <t>20191015@134.asc</t>
  </si>
  <si>
    <t>SG-2 A1-3</t>
  </si>
  <si>
    <t>20191015@135.asc</t>
  </si>
  <si>
    <t>SG-2 A1-4</t>
  </si>
  <si>
    <t>20191015@136.asc</t>
  </si>
  <si>
    <t>SG-2 A1-5</t>
  </si>
  <si>
    <t>20191015@137.asc</t>
  </si>
  <si>
    <t>SG-2 A1-6</t>
  </si>
  <si>
    <t>20191015@138.asc</t>
  </si>
  <si>
    <t>SG-2 A1-7</t>
  </si>
  <si>
    <t>20191015@139.asc</t>
  </si>
  <si>
    <t>SG-2 A1-8</t>
  </si>
  <si>
    <t>20191015@140.asc</t>
  </si>
  <si>
    <t>SG-2 A1-9</t>
  </si>
  <si>
    <t>20191015@141.asc</t>
  </si>
  <si>
    <t>SG-2 A1-10</t>
  </si>
  <si>
    <t>20191015@142.asc</t>
  </si>
  <si>
    <t>20191015@143.asc</t>
  </si>
  <si>
    <t>SG-2 UWQ-1 g1 CsRes=140</t>
  </si>
  <si>
    <t>20191015@144.asc</t>
  </si>
  <si>
    <t>20191015@145.asc</t>
  </si>
  <si>
    <t>20191015@146.asc</t>
  </si>
  <si>
    <t>SG-2 A1-11</t>
  </si>
  <si>
    <t>20191015@147.asc</t>
  </si>
  <si>
    <t>SG-2 A1-12</t>
  </si>
  <si>
    <t>20191015@148.asc</t>
  </si>
  <si>
    <t>SG-2 A1-13</t>
  </si>
  <si>
    <t>20191015@149.asc</t>
  </si>
  <si>
    <t>SG-2 A1-14</t>
  </si>
  <si>
    <t>20191015@150.asc</t>
  </si>
  <si>
    <t>SG-2 A1-15</t>
  </si>
  <si>
    <t>20191015@151.asc</t>
  </si>
  <si>
    <t>SG-2 A1-16</t>
  </si>
  <si>
    <t>20191015@152.asc</t>
  </si>
  <si>
    <t>SG-2 A1-17</t>
  </si>
  <si>
    <t>20191015@153.asc</t>
  </si>
  <si>
    <t>SG-2 A1-18</t>
  </si>
  <si>
    <t>20191015@154.asc</t>
  </si>
  <si>
    <t>SG-2 A1-19</t>
  </si>
  <si>
    <t>20191015@155.asc</t>
  </si>
  <si>
    <t>SG-2 A1-20</t>
  </si>
  <si>
    <t>20191015@156.asc</t>
  </si>
  <si>
    <t>20191015@157.asc</t>
  </si>
  <si>
    <t>SG-2 A1-22</t>
  </si>
  <si>
    <t>20191015@158.asc</t>
  </si>
  <si>
    <t>SG-2 A1-23</t>
  </si>
  <si>
    <t>20191015@159.asc</t>
  </si>
  <si>
    <t>SG-2 A1-24</t>
  </si>
  <si>
    <t>20191015@160.asc</t>
  </si>
  <si>
    <t>SG-2 A1-25</t>
  </si>
  <si>
    <t>SG-2 A1-21 CsRes=141</t>
  </si>
  <si>
    <t>20191015@161.asc</t>
  </si>
  <si>
    <t>SG-3 UWQ-1 g1 bad area?</t>
  </si>
  <si>
    <t>20191015@162.asc</t>
  </si>
  <si>
    <t>SG-2 UWQ-1 g1 CsRes=142</t>
  </si>
  <si>
    <t>20191015@163.asc</t>
  </si>
  <si>
    <t>20191015@164.asc</t>
  </si>
  <si>
    <t>20191015@165.asc</t>
  </si>
  <si>
    <t>SG-2 A2-1</t>
  </si>
  <si>
    <t>20191015@166.asc</t>
  </si>
  <si>
    <t>SG-2 A2-2</t>
  </si>
  <si>
    <t>20191015@167.asc</t>
  </si>
  <si>
    <t>SG-2 A2-3</t>
  </si>
  <si>
    <t>20191015@168.asc</t>
  </si>
  <si>
    <t>SG-2 A2-4</t>
  </si>
  <si>
    <t>20191015@169.asc</t>
  </si>
  <si>
    <t>SG-2 A2-5</t>
  </si>
  <si>
    <t>20191015@170.asc</t>
  </si>
  <si>
    <t>SG-2 A2-6</t>
  </si>
  <si>
    <t>20191015@171.asc</t>
  </si>
  <si>
    <t>SG-2 A2-7</t>
  </si>
  <si>
    <t>20191015@172.asc</t>
  </si>
  <si>
    <t>SG-2 A2-8</t>
  </si>
  <si>
    <t>20191015@173.asc</t>
  </si>
  <si>
    <t>20191015@174.asc</t>
  </si>
  <si>
    <t>SG-2 A2-10</t>
  </si>
  <si>
    <t>20191015@175.asc</t>
  </si>
  <si>
    <t>SG-2 A2-11</t>
  </si>
  <si>
    <t>20191015@176.asc</t>
  </si>
  <si>
    <t>SG-2 A2-12</t>
  </si>
  <si>
    <t>20191015@177.asc</t>
  </si>
  <si>
    <t>SG-2 A2-13</t>
  </si>
  <si>
    <t>20191015@178.asc</t>
  </si>
  <si>
    <t>SG-2 A2-14</t>
  </si>
  <si>
    <t>20191015@179.asc</t>
  </si>
  <si>
    <t>SG-2 A2-15</t>
  </si>
  <si>
    <t>20191015@180.asc</t>
  </si>
  <si>
    <t>20191015@181.asc</t>
  </si>
  <si>
    <t>20191015@182.asc</t>
  </si>
  <si>
    <t>20191015@183.asc</t>
  </si>
  <si>
    <t>20191015@184.asc</t>
  </si>
  <si>
    <t>SG-2 A2-16</t>
  </si>
  <si>
    <t>20191015@185.asc</t>
  </si>
  <si>
    <t>SG-2 A2-17</t>
  </si>
  <si>
    <t>20191015@186.asc</t>
  </si>
  <si>
    <t>20191015@187.asc</t>
  </si>
  <si>
    <t>SG-2 A2-19</t>
  </si>
  <si>
    <t>20191015@188.asc</t>
  </si>
  <si>
    <t>SG-2 A2-20</t>
  </si>
  <si>
    <t>20191015@189.asc</t>
  </si>
  <si>
    <t>SG-2 A2-21</t>
  </si>
  <si>
    <t>20191015@190.asc</t>
  </si>
  <si>
    <t>SG-2 A2-22</t>
  </si>
  <si>
    <t>20191015@191.asc</t>
  </si>
  <si>
    <t>SG-2 A2-23</t>
  </si>
  <si>
    <t>20191015@192.asc</t>
  </si>
  <si>
    <t>SG-2 A2-24</t>
  </si>
  <si>
    <t>20191015@193.asc</t>
  </si>
  <si>
    <t>SG-2 A2-25</t>
  </si>
  <si>
    <t>20191015@194.asc</t>
  </si>
  <si>
    <t>SG-2 A2-26</t>
  </si>
  <si>
    <t>20191015@195.asc</t>
  </si>
  <si>
    <t>SG-2 A2-27</t>
  </si>
  <si>
    <t>20191015@196.asc</t>
  </si>
  <si>
    <t>SG-2 A2-28</t>
  </si>
  <si>
    <t>20191015@197.asc</t>
  </si>
  <si>
    <t>SG-2 A2-29</t>
  </si>
  <si>
    <t>20191015@198.asc</t>
  </si>
  <si>
    <t>SG-2 A2-30</t>
  </si>
  <si>
    <t>20191015@199.asc</t>
  </si>
  <si>
    <t>SG-2 A2-31</t>
  </si>
  <si>
    <t>20191015@200.asc</t>
  </si>
  <si>
    <t>20191015@201.asc</t>
  </si>
  <si>
    <t>SG-2 UWQ-1 g1 CsRes=145</t>
  </si>
  <si>
    <t>20191015@202.asc</t>
  </si>
  <si>
    <t>20191015@203.asc</t>
  </si>
  <si>
    <t>SG-2-A1-26</t>
  </si>
  <si>
    <t>SG-2-A1-27</t>
  </si>
  <si>
    <t>SG-2-A1-28</t>
  </si>
  <si>
    <t>SG-2-A1-29</t>
  </si>
  <si>
    <t>SG-2-A1-30</t>
  </si>
  <si>
    <t>SG-2-A1-31</t>
  </si>
  <si>
    <t>SG-2-A1-32</t>
  </si>
  <si>
    <t>SG-2-A1-33</t>
  </si>
  <si>
    <t>SG-2-A1-34</t>
  </si>
  <si>
    <t>SG-2-A1-35</t>
  </si>
  <si>
    <t>SG-2-A1-36</t>
  </si>
  <si>
    <t>SG-2-A1-37</t>
  </si>
  <si>
    <t>SG-2-A1-38</t>
  </si>
  <si>
    <t>SG-2-A1-39</t>
  </si>
  <si>
    <t>SG-2-A1-40</t>
  </si>
  <si>
    <t>SG-2-A1-41</t>
  </si>
  <si>
    <t>SG-2-A1-42</t>
  </si>
  <si>
    <t>SG-2-A1-43</t>
  </si>
  <si>
    <t>SG-2-A1-44</t>
  </si>
  <si>
    <t>SG-2-A1-45</t>
  </si>
  <si>
    <t>SG-2-A1-46</t>
  </si>
  <si>
    <t>SG-2-A1-47</t>
  </si>
  <si>
    <t>SG-2-A1-48</t>
  </si>
  <si>
    <t>SG-2-A1-49</t>
  </si>
  <si>
    <t>SG-2-A1-50</t>
  </si>
  <si>
    <t>SG-2-A1-51</t>
  </si>
  <si>
    <t>SG-2-A1-52</t>
  </si>
  <si>
    <t>SG-2-A1-53</t>
  </si>
  <si>
    <t>SG-2-A2-32</t>
  </si>
  <si>
    <t>SG-2-A2-33</t>
  </si>
  <si>
    <t>SG-2-A2-34</t>
  </si>
  <si>
    <t>SG-2-A2-37</t>
  </si>
  <si>
    <t>SG-2-A2-38</t>
  </si>
  <si>
    <t>SG-2-A2-39</t>
  </si>
  <si>
    <t>SG-2-A2-40</t>
  </si>
  <si>
    <t>SG-2-A2-41</t>
  </si>
  <si>
    <t>SG-2-A2-42</t>
  </si>
  <si>
    <t>SG-2-A2-43</t>
  </si>
  <si>
    <t>SG-2-A2-44</t>
  </si>
  <si>
    <t>SG-2-A2-45</t>
  </si>
  <si>
    <t>SG-2-A2-46</t>
  </si>
  <si>
    <t>SG-2-A2-47</t>
  </si>
  <si>
    <t>SG-2-A2-49</t>
  </si>
  <si>
    <t>SG-2-A2-50</t>
  </si>
  <si>
    <t>SG-2-A2-51</t>
  </si>
  <si>
    <t>SG-2-A2-52</t>
  </si>
  <si>
    <t>SG-2-A2-53</t>
  </si>
  <si>
    <t>SG-2-A2-54</t>
  </si>
  <si>
    <t>SG-2-A2-55</t>
  </si>
  <si>
    <t>SG-2-A2-56</t>
  </si>
  <si>
    <t>SG-2-A2-57</t>
  </si>
  <si>
    <t>SG-2-A2-58</t>
  </si>
  <si>
    <t>SG-2-A2-59</t>
  </si>
  <si>
    <t>SG-2-A3-1</t>
  </si>
  <si>
    <t>SG-2-A3-2</t>
  </si>
  <si>
    <t>SG-2-A3-4</t>
  </si>
  <si>
    <t>SG-2-A3-5</t>
  </si>
  <si>
    <t>SG-2-A3-6</t>
  </si>
  <si>
    <t>SG-2-A3-7</t>
  </si>
  <si>
    <t>SG-2-A3-8</t>
  </si>
  <si>
    <t>SG-2-A3-9</t>
  </si>
  <si>
    <t>SG-2-A3-10</t>
  </si>
  <si>
    <t>SG-2-A3-11</t>
  </si>
  <si>
    <t>SG-2-A3-12</t>
  </si>
  <si>
    <t>SG-2-A3-13</t>
  </si>
  <si>
    <t>SG-2-A3-14</t>
  </si>
  <si>
    <t>SG-2-A3-15</t>
  </si>
  <si>
    <t>SG-2-A3-16</t>
  </si>
  <si>
    <t>SG-2-A3-17</t>
  </si>
  <si>
    <t>SG-2-A3-20</t>
  </si>
  <si>
    <t>SG-2-A3-21</t>
  </si>
  <si>
    <t>SG-2-A3-22</t>
  </si>
  <si>
    <t>SG-2-A3-24</t>
  </si>
  <si>
    <t>SG-2-A3-25</t>
  </si>
  <si>
    <t>SG-2-A3-26</t>
  </si>
  <si>
    <t>SG-2-A3-23</t>
  </si>
  <si>
    <t>SG-2-A3-27</t>
  </si>
  <si>
    <t>SG-2-A3-28</t>
  </si>
  <si>
    <t>SG-2-A3-29</t>
  </si>
  <si>
    <t>SG-2-A3-30</t>
  </si>
  <si>
    <t>SG-2-A3-31</t>
  </si>
  <si>
    <t>SG-2-A3-32</t>
  </si>
  <si>
    <t>SG-2-A3-33</t>
  </si>
  <si>
    <t>SG-2-A3-34</t>
  </si>
  <si>
    <t>SG-2-A3-35</t>
  </si>
  <si>
    <t>SG-2-A3-36</t>
  </si>
  <si>
    <t>SG-2-A3-37</t>
  </si>
  <si>
    <t>SG-2-A3-38</t>
  </si>
  <si>
    <t>SG-2-A4-1</t>
  </si>
  <si>
    <t>SG-2-A4-2</t>
  </si>
  <si>
    <t>SG-2-A4-3</t>
  </si>
  <si>
    <t>SG-2-A4-4</t>
  </si>
  <si>
    <t>SG-2-A4-5</t>
  </si>
  <si>
    <t>SG-2-A4-6</t>
  </si>
  <si>
    <t>SG-2-A4-7</t>
  </si>
  <si>
    <t>SG-2-A4-8</t>
  </si>
  <si>
    <t>SG-2-A4-9</t>
  </si>
  <si>
    <t>SG-2-A4-10</t>
  </si>
  <si>
    <t>SG-2-A4-11</t>
  </si>
  <si>
    <t>SG-2-A4-12</t>
  </si>
  <si>
    <t>SG-2-A4-13</t>
  </si>
  <si>
    <t>SG-2-A4-14</t>
  </si>
  <si>
    <t>SG-2-A4-15</t>
  </si>
  <si>
    <t>SG-2-A4-16</t>
  </si>
  <si>
    <t>SG-2-A4-17</t>
  </si>
  <si>
    <t>SG-2-A4-18</t>
  </si>
  <si>
    <t>SG-2-A4-20</t>
  </si>
  <si>
    <t>SG-2-A4-21</t>
  </si>
  <si>
    <t>SG-2-A4-22</t>
  </si>
  <si>
    <t>SG-2-A4-23</t>
  </si>
  <si>
    <t>Average and 2SD</t>
  </si>
  <si>
    <t>Auto</t>
  </si>
  <si>
    <t>Mass calibration NMR= 1008372, CsRes=146</t>
  </si>
  <si>
    <t>20191015@204.asc</t>
  </si>
  <si>
    <t>20191015@205.asc</t>
  </si>
  <si>
    <t>20191015@206.asc</t>
  </si>
  <si>
    <t>20191015@207.asc</t>
  </si>
  <si>
    <t>20191015@208.asc</t>
  </si>
  <si>
    <t>20191015@209.asc</t>
  </si>
  <si>
    <t>20191015@210.asc</t>
  </si>
  <si>
    <t>20191015@211.asc</t>
  </si>
  <si>
    <t>20191015@212.asc</t>
  </si>
  <si>
    <t>20191015@213.asc</t>
  </si>
  <si>
    <t>20191015@214.asc</t>
  </si>
  <si>
    <t>20191015@215.asc</t>
  </si>
  <si>
    <t>20191015@216.asc</t>
  </si>
  <si>
    <t>20191015@217.asc</t>
  </si>
  <si>
    <t>20191015@218.asc</t>
  </si>
  <si>
    <t>20191015@219.asc</t>
  </si>
  <si>
    <t>20191015@220.asc</t>
  </si>
  <si>
    <t>20191015@221.asc</t>
  </si>
  <si>
    <t>20191015@222.asc</t>
  </si>
  <si>
    <t>20191015@223.asc</t>
  </si>
  <si>
    <t>20191015@224.asc</t>
  </si>
  <si>
    <t>20191015@225.asc</t>
  </si>
  <si>
    <t>20191015@226.asc</t>
  </si>
  <si>
    <t>20191015@227.asc</t>
  </si>
  <si>
    <t>20191015@228.asc</t>
  </si>
  <si>
    <t>20191015@229.asc</t>
  </si>
  <si>
    <t>20191015@230.asc</t>
  </si>
  <si>
    <t>20191015@231.asc</t>
  </si>
  <si>
    <t>20191015@232.asc</t>
  </si>
  <si>
    <t>20191015@233.asc</t>
  </si>
  <si>
    <t>20191015@234.asc</t>
  </si>
  <si>
    <t>20191015@235.asc</t>
  </si>
  <si>
    <t>20191015@236.asc</t>
  </si>
  <si>
    <t>20191015@237.asc</t>
  </si>
  <si>
    <t>20191015@238.asc</t>
  </si>
  <si>
    <t>20191015@239.asc</t>
  </si>
  <si>
    <t>20191015@240.asc</t>
  </si>
  <si>
    <t>20191015@241.asc</t>
  </si>
  <si>
    <t>20191015@242.asc</t>
  </si>
  <si>
    <t>20191015@243.asc</t>
  </si>
  <si>
    <t>SG-2-A2-35 CsRes=147</t>
  </si>
  <si>
    <t>20191015@244.asc</t>
  </si>
  <si>
    <t>SG-2-A2-36 CsRes=148</t>
  </si>
  <si>
    <t>20191015@245.asc</t>
  </si>
  <si>
    <t>20191015@246.asc</t>
  </si>
  <si>
    <t>20191015@247.asc</t>
  </si>
  <si>
    <t>20191015@248.asc</t>
  </si>
  <si>
    <t>20191015@249.asc</t>
  </si>
  <si>
    <t>20191015@250.asc</t>
  </si>
  <si>
    <t>20191015@251.asc</t>
  </si>
  <si>
    <t>20191015@252.asc</t>
  </si>
  <si>
    <t>20191015@253.asc</t>
  </si>
  <si>
    <t>20191015@254.asc</t>
  </si>
  <si>
    <t>20191015@255.asc</t>
  </si>
  <si>
    <t>20191015@256.asc</t>
  </si>
  <si>
    <t>20191015@257.asc</t>
  </si>
  <si>
    <t>20191015@258.asc</t>
  </si>
  <si>
    <t>20191015@259.asc</t>
  </si>
  <si>
    <t>20191015@260.asc</t>
  </si>
  <si>
    <t>20191015@261.asc</t>
  </si>
  <si>
    <t>20191015@262.asc</t>
  </si>
  <si>
    <t>SG-2-A2-48 CsRes=149</t>
  </si>
  <si>
    <t>20191015@263.asc</t>
  </si>
  <si>
    <t>20191015@264.asc</t>
  </si>
  <si>
    <t>20191015@265.asc</t>
  </si>
  <si>
    <t>20191015@266.asc</t>
  </si>
  <si>
    <t>20191015@267.asc</t>
  </si>
  <si>
    <t>20191015@268.asc</t>
  </si>
  <si>
    <t>20191015@269.asc</t>
  </si>
  <si>
    <t>20191015@270.asc</t>
  </si>
  <si>
    <t>20191015@271.asc</t>
  </si>
  <si>
    <t>20191015@272.asc</t>
  </si>
  <si>
    <t>20191015@273.asc</t>
  </si>
  <si>
    <t>20191015@274.asc</t>
  </si>
  <si>
    <t>20191015@275.asc</t>
  </si>
  <si>
    <t>20191015@276.asc</t>
  </si>
  <si>
    <t>20191015@277.asc</t>
  </si>
  <si>
    <t>20191015@278.asc</t>
  </si>
  <si>
    <t>20191015@279.asc</t>
  </si>
  <si>
    <t>20191015@280.asc</t>
  </si>
  <si>
    <t>SG-2 UWQ-1 g1 CsRes=150</t>
  </si>
  <si>
    <t>20191015@281.asc</t>
  </si>
  <si>
    <t>20191015@282.asc</t>
  </si>
  <si>
    <t>20191015@283.asc</t>
  </si>
  <si>
    <t>20191015@284.asc</t>
  </si>
  <si>
    <t>20191015@285.asc</t>
  </si>
  <si>
    <t>20191015@286.asc</t>
  </si>
  <si>
    <t>20191015@287.asc</t>
  </si>
  <si>
    <t>20191015@288.asc</t>
  </si>
  <si>
    <t>20191015@289.asc</t>
  </si>
  <si>
    <t>20191015@290.asc</t>
  </si>
  <si>
    <t>20191015@291.asc</t>
  </si>
  <si>
    <t>20191015@292.asc</t>
  </si>
  <si>
    <t>20191015@293.asc</t>
  </si>
  <si>
    <t>20191015@294.asc</t>
  </si>
  <si>
    <t>20191015@295.asc</t>
  </si>
  <si>
    <t>SG-2-A3-18 CsRes=151</t>
  </si>
  <si>
    <t>20191015@296.asc</t>
  </si>
  <si>
    <t>SG-2-A3-19 CsRes=152</t>
  </si>
  <si>
    <t>20191015@297.asc</t>
  </si>
  <si>
    <t>20191015@298.asc</t>
  </si>
  <si>
    <t>20191015@299.asc</t>
  </si>
  <si>
    <t>20191015@300.asc</t>
  </si>
  <si>
    <t>20191015@301.asc</t>
  </si>
  <si>
    <t>20191015@302.asc</t>
  </si>
  <si>
    <t>20191015@303.asc</t>
  </si>
  <si>
    <t>20191015@304.asc</t>
  </si>
  <si>
    <t>20191015@305.asc</t>
  </si>
  <si>
    <t>20191015@306.asc</t>
  </si>
  <si>
    <t>20191015@307.asc</t>
  </si>
  <si>
    <t>20191015@308.asc</t>
  </si>
  <si>
    <t>20191015@309.asc</t>
  </si>
  <si>
    <t>20191015@310.asc</t>
  </si>
  <si>
    <t>20191015@311.asc</t>
  </si>
  <si>
    <t>20191015@312.asc</t>
  </si>
  <si>
    <t>20191015@313.asc</t>
  </si>
  <si>
    <t>20191015@314.asc</t>
  </si>
  <si>
    <t>20191015@315.asc</t>
  </si>
  <si>
    <t>20191015@316.asc</t>
  </si>
  <si>
    <t>20191015@317.asc</t>
  </si>
  <si>
    <t>20191015@318.asc</t>
  </si>
  <si>
    <t>20191015@319.asc</t>
  </si>
  <si>
    <t>20191015@320.asc</t>
  </si>
  <si>
    <t>20191015@321.asc</t>
  </si>
  <si>
    <t>20191015@322.asc</t>
  </si>
  <si>
    <t>20191015@323.asc</t>
  </si>
  <si>
    <t>20191015@324.asc</t>
  </si>
  <si>
    <t>20191015@325.asc</t>
  </si>
  <si>
    <t>20191015@326.asc</t>
  </si>
  <si>
    <t>20191015@327.asc</t>
  </si>
  <si>
    <t>20191015@328.asc</t>
  </si>
  <si>
    <t>20191015@329.asc</t>
  </si>
  <si>
    <t>20191015@330.asc</t>
  </si>
  <si>
    <t>20191015@331.asc</t>
  </si>
  <si>
    <t>20191015@332.asc</t>
  </si>
  <si>
    <t>20191015@333.asc</t>
  </si>
  <si>
    <t>20191015@334.asc</t>
  </si>
  <si>
    <t>20191015@335.asc</t>
  </si>
  <si>
    <t>20191015@336.asc</t>
  </si>
  <si>
    <t>20191015@337.asc</t>
  </si>
  <si>
    <t>20191015@338.asc</t>
  </si>
  <si>
    <t>20191015@339.asc</t>
  </si>
  <si>
    <t>20191015@340.asc</t>
  </si>
  <si>
    <t>20191015@341.asc</t>
  </si>
  <si>
    <t>20191015@342.asc</t>
  </si>
  <si>
    <t>20191015@343.asc</t>
  </si>
  <si>
    <t>20191015@344.asc</t>
  </si>
  <si>
    <t>SG-2-A4-19 CsRes=153</t>
  </si>
  <si>
    <t>20191015@345.asc</t>
  </si>
  <si>
    <t>20191015@346.asc</t>
  </si>
  <si>
    <t>20191015@347.asc</t>
  </si>
  <si>
    <t>20191015@348.asc</t>
  </si>
  <si>
    <t>20191015@349.asc</t>
  </si>
  <si>
    <t>20191015@350.asc</t>
  </si>
  <si>
    <t>20191015@351.asc</t>
  </si>
  <si>
    <t>20191015@352.asc</t>
  </si>
  <si>
    <t>20191015@353.asc</t>
  </si>
  <si>
    <t>20191015@354.asc</t>
  </si>
  <si>
    <t>SG-2 UWQ-1 g1 check</t>
  </si>
  <si>
    <t>SG-2 A1-2 CsRes=139</t>
  </si>
  <si>
    <t>SG-3 UWQ-1 g1 CsRes=138</t>
  </si>
  <si>
    <t>SG-2 A2-9 CsRes=143</t>
  </si>
  <si>
    <t>SG-2 A2-18 CsRes=144</t>
  </si>
  <si>
    <t>20191016@355.asc</t>
  </si>
  <si>
    <t>20191016@356.asc</t>
  </si>
  <si>
    <t>20191016@357.asc</t>
  </si>
  <si>
    <t>20191016@358.asc</t>
  </si>
  <si>
    <t>Mass Calib NMR=1008371, CsRes=156</t>
  </si>
  <si>
    <t>20191016@359.asc</t>
  </si>
  <si>
    <t>SG-1 UWQ-1 g1</t>
  </si>
  <si>
    <t>Mount: SG-1</t>
  </si>
  <si>
    <t>20191016@360.asc</t>
  </si>
  <si>
    <t>20191016@361.asc</t>
  </si>
  <si>
    <t>20191016@362.asc</t>
  </si>
  <si>
    <t>20191016@363.asc</t>
  </si>
  <si>
    <t>20191016@364.asc</t>
  </si>
  <si>
    <t>SG-1 A1-1</t>
  </si>
  <si>
    <t>20191016@365.asc</t>
  </si>
  <si>
    <t>SG-1 A1-2</t>
  </si>
  <si>
    <t>20191016@366.asc</t>
  </si>
  <si>
    <t>SG-1 A1-3</t>
  </si>
  <si>
    <t>20191016@367.asc</t>
  </si>
  <si>
    <t>SG-1 A1-4</t>
  </si>
  <si>
    <t>20191016@368.asc</t>
  </si>
  <si>
    <t>SG-1 A1-5</t>
  </si>
  <si>
    <t>20191016@369.asc</t>
  </si>
  <si>
    <t>SG-1 A1-6</t>
  </si>
  <si>
    <t>20191016@370.asc</t>
  </si>
  <si>
    <t>SG-1 A1-7</t>
  </si>
  <si>
    <t>20191016@371.asc</t>
  </si>
  <si>
    <t>SG-1 A1-8</t>
  </si>
  <si>
    <t>20191016@372.asc</t>
  </si>
  <si>
    <t>SG-1 A1-9</t>
  </si>
  <si>
    <t>20191016@373.asc</t>
  </si>
  <si>
    <t>SG-1 A1-10</t>
  </si>
  <si>
    <t>20191016@374.asc</t>
  </si>
  <si>
    <t>20191016@375.asc</t>
  </si>
  <si>
    <t>SG-1 UWQ-1 g1 CsRes=158</t>
  </si>
  <si>
    <t>20191016@376.asc</t>
  </si>
  <si>
    <t>20191016@377.asc</t>
  </si>
  <si>
    <t>20191016@378.asc</t>
  </si>
  <si>
    <t>SG-1 A1-11</t>
  </si>
  <si>
    <t>20191016@379.asc</t>
  </si>
  <si>
    <t>SG-1 A1-12</t>
  </si>
  <si>
    <t>20191016@380.asc</t>
  </si>
  <si>
    <t>SG-1 A1-13</t>
  </si>
  <si>
    <t>20191016@381.asc</t>
  </si>
  <si>
    <t>SG-1 A1-14</t>
  </si>
  <si>
    <t>20191016@382.asc</t>
  </si>
  <si>
    <t>SG-1 A1-15</t>
  </si>
  <si>
    <t>20191016@383.asc</t>
  </si>
  <si>
    <t>SG-1 A1-16</t>
  </si>
  <si>
    <t>20191016@384.asc</t>
  </si>
  <si>
    <t>SG-1 A1-17</t>
  </si>
  <si>
    <t>20191016@385.asc</t>
  </si>
  <si>
    <t>20191016@386.asc</t>
  </si>
  <si>
    <t>SG-1 A1-19</t>
  </si>
  <si>
    <t>20191016@387.asc</t>
  </si>
  <si>
    <t>SG-1 A1-20</t>
  </si>
  <si>
    <t>20191016@388.asc</t>
  </si>
  <si>
    <t>SG-1 A1-21</t>
  </si>
  <si>
    <t>20191016@389.asc</t>
  </si>
  <si>
    <t>SG-1 A1-22</t>
  </si>
  <si>
    <t>20191016@390.asc</t>
  </si>
  <si>
    <t>SG-1 A1-23</t>
  </si>
  <si>
    <t>20191016@391.asc</t>
  </si>
  <si>
    <t>SG-1 A1-24</t>
  </si>
  <si>
    <t>20191016@392.asc</t>
  </si>
  <si>
    <t>SG-1 A1-25</t>
  </si>
  <si>
    <t>SG-1 A1-18 CsRes=159</t>
  </si>
  <si>
    <t>20191016@393.asc</t>
  </si>
  <si>
    <t>20191016@394.asc</t>
  </si>
  <si>
    <t>20191016@395.asc</t>
  </si>
  <si>
    <t>20191016@396.asc</t>
  </si>
  <si>
    <t>20191016@397.asc</t>
  </si>
  <si>
    <t>SG-1 A1-26</t>
  </si>
  <si>
    <t>20191016@398.asc</t>
  </si>
  <si>
    <t>SG-1 A1-27</t>
  </si>
  <si>
    <t>20191016@399.asc</t>
  </si>
  <si>
    <t>SG-1 A1-28</t>
  </si>
  <si>
    <t>20191016@400.asc</t>
  </si>
  <si>
    <t>SG-1 A1-29</t>
  </si>
  <si>
    <t>20191016@401.asc</t>
  </si>
  <si>
    <t>SG-1 A1-30</t>
  </si>
  <si>
    <t>20191016@402.asc</t>
  </si>
  <si>
    <t>SG-1 A1-31</t>
  </si>
  <si>
    <t>20191016@403.asc</t>
  </si>
  <si>
    <t>20191016@404.asc</t>
  </si>
  <si>
    <t>SG-1 A1-33</t>
  </si>
  <si>
    <t>20191016@405.asc</t>
  </si>
  <si>
    <t>SG-1 A1-34</t>
  </si>
  <si>
    <t>20191016@406.asc</t>
  </si>
  <si>
    <t>SG-1 A1-35</t>
  </si>
  <si>
    <t>20191016@407.asc</t>
  </si>
  <si>
    <t>SG-1 A1-36</t>
  </si>
  <si>
    <t>20191016@408.asc</t>
  </si>
  <si>
    <t>SG-1 A1-37</t>
  </si>
  <si>
    <t>20191016@409.asc</t>
  </si>
  <si>
    <t>SG-1 A1-38</t>
  </si>
  <si>
    <t>20191016@410.asc</t>
  </si>
  <si>
    <t>SG-1 A1-39</t>
  </si>
  <si>
    <t>20191016@411.asc</t>
  </si>
  <si>
    <t>SG-1 A1-40</t>
  </si>
  <si>
    <t>SG-1 A1-32 CsRes=160</t>
  </si>
  <si>
    <t>20191016@412.asc</t>
  </si>
  <si>
    <t>20191016@413.asc</t>
  </si>
  <si>
    <t>20191016@414.asc</t>
  </si>
  <si>
    <t>20191016@415.asc</t>
  </si>
  <si>
    <t>20191016@416.asc</t>
  </si>
  <si>
    <t>SG-1 A1-41</t>
  </si>
  <si>
    <t>20191016@417.asc</t>
  </si>
  <si>
    <t>SG-1 A1-42</t>
  </si>
  <si>
    <t>20191016@418.asc</t>
  </si>
  <si>
    <t>SG-1 A1-43</t>
  </si>
  <si>
    <t>20191016@419.asc</t>
  </si>
  <si>
    <t>SG-1 A1-44</t>
  </si>
  <si>
    <t>20191016@420.asc</t>
  </si>
  <si>
    <t>SG-1 A1-45</t>
  </si>
  <si>
    <t>20191016@421.asc</t>
  </si>
  <si>
    <t>SG-1 A1-46</t>
  </si>
  <si>
    <t>20191016@422.asc</t>
  </si>
  <si>
    <t>SG-1 A1-47</t>
  </si>
  <si>
    <t>20191016@423.asc</t>
  </si>
  <si>
    <t>SG-1 A1-48</t>
  </si>
  <si>
    <t>20191016@424.asc</t>
  </si>
  <si>
    <t>SG-1 A1-49</t>
  </si>
  <si>
    <t>20191016@425.asc</t>
  </si>
  <si>
    <t>SG-1 A1-50</t>
  </si>
  <si>
    <t>20191016@426.asc</t>
  </si>
  <si>
    <t>SG-1 A1-51</t>
  </si>
  <si>
    <t>20191016@427.asc</t>
  </si>
  <si>
    <t>SG-1 A1-52</t>
  </si>
  <si>
    <t>20191016@428.asc</t>
  </si>
  <si>
    <t>SG-1 A1-53</t>
  </si>
  <si>
    <t>20191016@429.asc</t>
  </si>
  <si>
    <t>SG-1 A1-54</t>
  </si>
  <si>
    <t>20191016@430.asc</t>
  </si>
  <si>
    <t>SG-1 A1-55</t>
  </si>
  <si>
    <t>20191016@431.asc</t>
  </si>
  <si>
    <t>20191016@432.asc</t>
  </si>
  <si>
    <t>20191016@433.asc</t>
  </si>
  <si>
    <t>20191016@434.asc</t>
  </si>
  <si>
    <t>SG-1 UWQ-1 g1 CsRes=162</t>
  </si>
  <si>
    <t>SG-1 UWQ-1 g1 CsRes=161</t>
  </si>
  <si>
    <t>20191016@435.asc</t>
  </si>
  <si>
    <t>SG-1 A1-56</t>
  </si>
  <si>
    <t>20191016@436.asc</t>
  </si>
  <si>
    <t>SG-1 A1-57</t>
  </si>
  <si>
    <t>20191016@437.asc</t>
  </si>
  <si>
    <t>SG-1 A1-58</t>
  </si>
  <si>
    <t>20191016@438.asc</t>
  </si>
  <si>
    <t>SG-1 A1-59</t>
  </si>
  <si>
    <t>20191016@439.asc</t>
  </si>
  <si>
    <t>SG-1 A1-60</t>
  </si>
  <si>
    <t>20191016@440.asc</t>
  </si>
  <si>
    <t>SG-1 A1-61</t>
  </si>
  <si>
    <t>20191016@441.asc</t>
  </si>
  <si>
    <t>SG-1 A1-62</t>
  </si>
  <si>
    <t>20191016@442.asc</t>
  </si>
  <si>
    <t>SG-1 A1-63</t>
  </si>
  <si>
    <t>20191016@443.asc</t>
  </si>
  <si>
    <t>SG-1 A1-64</t>
  </si>
  <si>
    <t>20191016@444.asc</t>
  </si>
  <si>
    <t>SG-1 A1-65</t>
  </si>
  <si>
    <t>20191016@445.asc</t>
  </si>
  <si>
    <t>SG-1 A1-66</t>
  </si>
  <si>
    <t>20191016@446.asc</t>
  </si>
  <si>
    <t>SG-1 A2-1</t>
  </si>
  <si>
    <t>20191016@447.asc</t>
  </si>
  <si>
    <t>SG-1 A2-2</t>
  </si>
  <si>
    <t>20191016@448.asc</t>
  </si>
  <si>
    <t>20191016@449.asc</t>
  </si>
  <si>
    <t>SG-1 A2-4</t>
  </si>
  <si>
    <t>20191016@450.asc</t>
  </si>
  <si>
    <t>20191016@451.asc</t>
  </si>
  <si>
    <t>20191016@452.asc</t>
  </si>
  <si>
    <t>20191016@453.asc</t>
  </si>
  <si>
    <t>SG-1 A2-3 CsRes=163</t>
  </si>
  <si>
    <t>20191016@454.asc</t>
  </si>
  <si>
    <t>SG-1 A2-5</t>
  </si>
  <si>
    <t>20191016@455.asc</t>
  </si>
  <si>
    <t>SG-1 A2-6</t>
  </si>
  <si>
    <t>20191016@456.asc</t>
  </si>
  <si>
    <t>SG-1 A2-7</t>
  </si>
  <si>
    <t>20191016@457.asc</t>
  </si>
  <si>
    <t>SG-1 A2-8</t>
  </si>
  <si>
    <t>20191016@458.asc</t>
  </si>
  <si>
    <t>SG-1 A2-9</t>
  </si>
  <si>
    <t>20191016@459.asc</t>
  </si>
  <si>
    <t>SG-1 A2-10</t>
  </si>
  <si>
    <t>20191016@460.asc</t>
  </si>
  <si>
    <t>SG-1 A2-11</t>
  </si>
  <si>
    <t>20191016@461.asc</t>
  </si>
  <si>
    <t>SG-1 A2-12</t>
  </si>
  <si>
    <t>20191016@462.asc</t>
  </si>
  <si>
    <t>SG-1 A2-13</t>
  </si>
  <si>
    <t>20191016@463.asc</t>
  </si>
  <si>
    <t>SG-1 A2-14</t>
  </si>
  <si>
    <t>20191016@464.asc</t>
  </si>
  <si>
    <t>SG-1 A2-15</t>
  </si>
  <si>
    <t>20191016@465.asc</t>
  </si>
  <si>
    <t>SG-1 A2-16</t>
  </si>
  <si>
    <t>20191016@466.asc</t>
  </si>
  <si>
    <t>SG-1 A2-17</t>
  </si>
  <si>
    <t>20191016@467.asc</t>
  </si>
  <si>
    <t>SG-1 A2-18</t>
  </si>
  <si>
    <t>20191016@468.asc</t>
  </si>
  <si>
    <t>SG-1 A2-19</t>
  </si>
  <si>
    <t>20191016@469.asc</t>
  </si>
  <si>
    <t>20191016@470.asc</t>
  </si>
  <si>
    <t>20191016@471.asc</t>
  </si>
  <si>
    <t>20191016@472.asc</t>
  </si>
  <si>
    <t>20191016@473.asc</t>
  </si>
  <si>
    <t>SG-1 A2-20</t>
  </si>
  <si>
    <t>20191016@474.asc</t>
  </si>
  <si>
    <t>20191016@475.asc</t>
  </si>
  <si>
    <t>SG-1 A2-22</t>
  </si>
  <si>
    <t>20191016@476.asc</t>
  </si>
  <si>
    <t>SG-1 A2-23</t>
  </si>
  <si>
    <t>20191016@477.asc</t>
  </si>
  <si>
    <t>20191016@478.asc</t>
  </si>
  <si>
    <t>20191016@479.asc</t>
  </si>
  <si>
    <t>20191016@480.asc</t>
  </si>
  <si>
    <t>20191016@481.asc</t>
  </si>
  <si>
    <t>SG-1 A3-5</t>
  </si>
  <si>
    <t>20191016@482.asc</t>
  </si>
  <si>
    <t>20191016@483.asc</t>
  </si>
  <si>
    <t>SG-1 A3-7</t>
  </si>
  <si>
    <t>20191016@484.asc</t>
  </si>
  <si>
    <t>SG-1 A3-8</t>
  </si>
  <si>
    <t>20191016@485.asc</t>
  </si>
  <si>
    <t>SG-1 A3-9</t>
  </si>
  <si>
    <t>20191016@486.asc</t>
  </si>
  <si>
    <t>SG-1 A3-10</t>
  </si>
  <si>
    <t>20191016@487.asc</t>
  </si>
  <si>
    <t>SG-1 A3-11</t>
  </si>
  <si>
    <t>20191016@488.asc</t>
  </si>
  <si>
    <t>SG-1 A3-12</t>
  </si>
  <si>
    <t>SG-1 A2-21 CsRes=164</t>
  </si>
  <si>
    <t>20191016@489.asc</t>
  </si>
  <si>
    <t>20191016@490.asc</t>
  </si>
  <si>
    <t>SG-1 UWQ-1 g1 CsRes=165</t>
  </si>
  <si>
    <t>20191016@491.asc</t>
  </si>
  <si>
    <t>20191016@492.asc</t>
  </si>
  <si>
    <t>20191016@493.asc</t>
  </si>
  <si>
    <t>20191016@494.asc</t>
  </si>
  <si>
    <t>SG-1 A3-14</t>
  </si>
  <si>
    <t>20191016@495.asc</t>
  </si>
  <si>
    <t>SG-1 A3-15</t>
  </si>
  <si>
    <t>20191016@496.asc</t>
  </si>
  <si>
    <t>SG-1 A3-16</t>
  </si>
  <si>
    <t>20191016@497.asc</t>
  </si>
  <si>
    <t>SG-1 A3-17</t>
  </si>
  <si>
    <t>20191016@498.asc</t>
  </si>
  <si>
    <t>SG-1 A3-18</t>
  </si>
  <si>
    <t>20191016@499.asc</t>
  </si>
  <si>
    <t>SG-1 A3-19</t>
  </si>
  <si>
    <t>20191016@500.asc</t>
  </si>
  <si>
    <t>SG-1 A3-20</t>
  </si>
  <si>
    <t>20191016@501.asc</t>
  </si>
  <si>
    <t>SG-1 A3-21</t>
  </si>
  <si>
    <t>20191016@502.asc</t>
  </si>
  <si>
    <t>SG-1 A3-22</t>
  </si>
  <si>
    <t>20191016@503.asc</t>
  </si>
  <si>
    <t>SG-1 A3-23</t>
  </si>
  <si>
    <t>20191016@504.asc</t>
  </si>
  <si>
    <t>SG-1 A3-24</t>
  </si>
  <si>
    <t>20191016@505.asc</t>
  </si>
  <si>
    <t>SG-1 A3-25</t>
  </si>
  <si>
    <t>20191016@506.asc</t>
  </si>
  <si>
    <t>SG-1 A3-26</t>
  </si>
  <si>
    <t>20191016@507.asc</t>
  </si>
  <si>
    <t>SG-1 A3-27</t>
  </si>
  <si>
    <t>20191016@508.asc</t>
  </si>
  <si>
    <t>20191016@509.asc</t>
  </si>
  <si>
    <t>20191016@510.asc</t>
  </si>
  <si>
    <t>20191016@511.asc</t>
  </si>
  <si>
    <t>20191016@512.asc</t>
  </si>
  <si>
    <t>20191016@513.asc</t>
  </si>
  <si>
    <t>SG-1 A3-29</t>
  </si>
  <si>
    <t>20191016@514.asc</t>
  </si>
  <si>
    <t>SG-1 A3-30</t>
  </si>
  <si>
    <t>20191016@515.asc</t>
  </si>
  <si>
    <t>SG-1 A3-31</t>
  </si>
  <si>
    <t>20191016@516.asc</t>
  </si>
  <si>
    <t>SG-1 A3-32</t>
  </si>
  <si>
    <t>20191016@517.asc</t>
  </si>
  <si>
    <t>SG-1 A3-33</t>
  </si>
  <si>
    <t>20191016@518.asc</t>
  </si>
  <si>
    <t>SG-1 A3-34</t>
  </si>
  <si>
    <t>20191016@519.asc</t>
  </si>
  <si>
    <t>20191016@520.asc</t>
  </si>
  <si>
    <t>SG-1 A3-36</t>
  </si>
  <si>
    <t>20191016@521.asc</t>
  </si>
  <si>
    <t>SG-1 A3-37</t>
  </si>
  <si>
    <t>20191016@522.asc</t>
  </si>
  <si>
    <t>SG-1 A3-38</t>
  </si>
  <si>
    <t>20191016@523.asc</t>
  </si>
  <si>
    <t>SG-1 A3-39</t>
  </si>
  <si>
    <t>20191016@524.asc</t>
  </si>
  <si>
    <t>SG-1 A3-40</t>
  </si>
  <si>
    <t>20191016@525.asc</t>
  </si>
  <si>
    <t>SG-1 A3-41</t>
  </si>
  <si>
    <t>20191016@526.asc</t>
  </si>
  <si>
    <t>SG-1 A3-42</t>
  </si>
  <si>
    <t>20191016@527.asc</t>
  </si>
  <si>
    <t>SG-1 A3-43</t>
  </si>
  <si>
    <t>20191016@528.asc</t>
  </si>
  <si>
    <t>20191016@529.asc</t>
  </si>
  <si>
    <t>20191016@530.asc</t>
  </si>
  <si>
    <t>20191016@531.asc</t>
  </si>
  <si>
    <t>SG-1 UWQ-1 g1 CsRes=166</t>
  </si>
  <si>
    <t>20191016@532.asc</t>
  </si>
  <si>
    <t>SG-3 A1-41</t>
  </si>
  <si>
    <t>SG-3 A1-42</t>
  </si>
  <si>
    <t>SG-3 A1-43</t>
  </si>
  <si>
    <t>SG-3 A1-44</t>
  </si>
  <si>
    <t>SG-3 A1-45</t>
  </si>
  <si>
    <t>SG-3 A1-46</t>
  </si>
  <si>
    <t>SG-3 A1-47</t>
  </si>
  <si>
    <t>SG-3 A1-48</t>
  </si>
  <si>
    <t>SG-3 A1-49</t>
  </si>
  <si>
    <t>SG-3 A1-50</t>
  </si>
  <si>
    <t>SG-3 A1-51</t>
  </si>
  <si>
    <t>SG-3 A1-52</t>
  </si>
  <si>
    <t>SG-3 A1-53</t>
  </si>
  <si>
    <t>SG-3 A1-54</t>
  </si>
  <si>
    <t>SG-3 A1-55</t>
  </si>
  <si>
    <t>SG-3 A1-56</t>
  </si>
  <si>
    <t>SG-3 A1-57</t>
  </si>
  <si>
    <t>SG-3 A1-58</t>
  </si>
  <si>
    <t>SG-3 A1-59</t>
  </si>
  <si>
    <t>SG-3 A1-60</t>
  </si>
  <si>
    <t>SG-3 A1-61</t>
  </si>
  <si>
    <t>SG-3 A1-62</t>
  </si>
  <si>
    <t>SG-3 A1-63</t>
  </si>
  <si>
    <t>SG-3 A1-64</t>
  </si>
  <si>
    <t>SG-3 A1-65</t>
  </si>
  <si>
    <t>SG-3 A1-66</t>
  </si>
  <si>
    <t>SG-3 A1-67</t>
  </si>
  <si>
    <t>SG-3 A1-68</t>
  </si>
  <si>
    <t>SG-3 A1-69</t>
  </si>
  <si>
    <t>SG-3 A1-70</t>
  </si>
  <si>
    <t>SG-3 A1-71</t>
  </si>
  <si>
    <t>SG-3 A1-72</t>
  </si>
  <si>
    <t>SG-3 A1-73</t>
  </si>
  <si>
    <t>SG-3 A1-74</t>
  </si>
  <si>
    <t>SG-3 A1-75</t>
  </si>
  <si>
    <t>SG-3 A1-76</t>
  </si>
  <si>
    <t>SG-3 A1-77</t>
  </si>
  <si>
    <t>SG-3 A1-78</t>
  </si>
  <si>
    <t>SG-3 A1-79</t>
  </si>
  <si>
    <t>SG-3 A1-80</t>
  </si>
  <si>
    <t>SG-3 A1-81</t>
  </si>
  <si>
    <t>SG-3 A1-82</t>
  </si>
  <si>
    <t>SG-3 A1-83</t>
  </si>
  <si>
    <t>SG-3 A1-84</t>
  </si>
  <si>
    <t>SG-3 A1-85</t>
  </si>
  <si>
    <t>SG-3 A1-86</t>
  </si>
  <si>
    <t>SG-3 A1-87</t>
  </si>
  <si>
    <t>SG-3 A1-88</t>
  </si>
  <si>
    <t>SG-3 A1-89</t>
  </si>
  <si>
    <t>SG-3 A1-90</t>
  </si>
  <si>
    <t>SG-3 A1-91</t>
  </si>
  <si>
    <t>SG-3 A1-92</t>
  </si>
  <si>
    <t>SG-3 A1-93</t>
  </si>
  <si>
    <t>SG-3 A1-94</t>
  </si>
  <si>
    <t>SG-3 A1-95</t>
  </si>
  <si>
    <t>SG-3 A1-96</t>
  </si>
  <si>
    <t>SG-3 A1-97</t>
  </si>
  <si>
    <t>SG-3 A1-98</t>
  </si>
  <si>
    <t>SG-3 A1-99</t>
  </si>
  <si>
    <t>SG-3 A1-100</t>
  </si>
  <si>
    <t>SG-3 A1-101</t>
  </si>
  <si>
    <t>SG-3 A1-102</t>
  </si>
  <si>
    <t>SG-3 A1-103</t>
  </si>
  <si>
    <t>SG-3 A1-104</t>
  </si>
  <si>
    <t>SG-3 A1-105</t>
  </si>
  <si>
    <t>SG-3 A1-106</t>
  </si>
  <si>
    <t>SG-3 A1-107</t>
  </si>
  <si>
    <t>SG-3 A1-108</t>
  </si>
  <si>
    <t>SG-3 A1-109</t>
  </si>
  <si>
    <t>SG-3 A1-110</t>
  </si>
  <si>
    <t>SG-3 A1-111</t>
  </si>
  <si>
    <t>SG-3 A1-112</t>
  </si>
  <si>
    <t>SG-3 A1-113</t>
  </si>
  <si>
    <t>SG-3 A1-114</t>
  </si>
  <si>
    <t>SG-3 A1-115</t>
  </si>
  <si>
    <t>SG-3 A1-116</t>
  </si>
  <si>
    <t>SG-3 A1-117</t>
  </si>
  <si>
    <t>SG-3 A1-118</t>
  </si>
  <si>
    <t>SG-3 A1-119</t>
  </si>
  <si>
    <t>SG-3 A1-120</t>
  </si>
  <si>
    <t>SG-3 A1-121</t>
  </si>
  <si>
    <t>SG-3 A1-122</t>
  </si>
  <si>
    <t>SG-3 A1-123</t>
  </si>
  <si>
    <t>SG-3 A1-124</t>
  </si>
  <si>
    <t>SG-3 A1-125</t>
  </si>
  <si>
    <t>SG-3 A2-17</t>
  </si>
  <si>
    <t>SG-3 A2-18</t>
  </si>
  <si>
    <t>SG-3 A2-19</t>
  </si>
  <si>
    <t>SG-3 A2-20</t>
  </si>
  <si>
    <t>SG-3 A2-21</t>
  </si>
  <si>
    <t>SG-3 A2-22</t>
  </si>
  <si>
    <t>SG-3 A2-23</t>
  </si>
  <si>
    <t>SG-3 A2-24</t>
  </si>
  <si>
    <t>SG-3 A2-25</t>
  </si>
  <si>
    <t>SG-3 A2-26</t>
  </si>
  <si>
    <t>SG-3 A2-27</t>
  </si>
  <si>
    <t>SG-3 A2-28</t>
  </si>
  <si>
    <t>SG-3 A2-29</t>
  </si>
  <si>
    <t>SG-3 A2-30</t>
  </si>
  <si>
    <t>SG-3 A2-31</t>
  </si>
  <si>
    <t>SG-3 A2-32</t>
  </si>
  <si>
    <t>SG-3 A2-33</t>
  </si>
  <si>
    <t>SG-3 A2-34</t>
  </si>
  <si>
    <t>SG-3 A2-35</t>
  </si>
  <si>
    <t>SG-3 A2-36</t>
  </si>
  <si>
    <t>SG-3 A2-37</t>
  </si>
  <si>
    <t>SG-3 A2-38</t>
  </si>
  <si>
    <t>SG-3 A2-39</t>
  </si>
  <si>
    <t>SG-3 A2-40</t>
  </si>
  <si>
    <t>SG-3 A2-41</t>
  </si>
  <si>
    <t>SG-3 A2-42</t>
  </si>
  <si>
    <t>SG-3 A2-43</t>
  </si>
  <si>
    <t>SG-3 A2-44</t>
  </si>
  <si>
    <t>SG-3 A2-45</t>
  </si>
  <si>
    <t>SG-3 A2-46</t>
  </si>
  <si>
    <t>SG-3 A2-47</t>
  </si>
  <si>
    <t>SG-3 A2-48</t>
  </si>
  <si>
    <t>SG-3 A2-50</t>
  </si>
  <si>
    <t>SG-3 A2-51</t>
  </si>
  <si>
    <t>SG-3 A2-52</t>
  </si>
  <si>
    <t>SG-3 A2-53</t>
  </si>
  <si>
    <t>SG-3 A2-54</t>
  </si>
  <si>
    <t>SG-3 A2-55</t>
  </si>
  <si>
    <t>SG-3 A2-56</t>
  </si>
  <si>
    <t>SG-3 A1-126</t>
  </si>
  <si>
    <t>SG-3 A1-127</t>
  </si>
  <si>
    <t>SG-3 A1-128</t>
  </si>
  <si>
    <t>SG-3 A1-129</t>
  </si>
  <si>
    <t>SG-3 A1-130</t>
  </si>
  <si>
    <t>SG-3 A1-131</t>
  </si>
  <si>
    <t>SG-3 A1-132</t>
  </si>
  <si>
    <t>SG-3 A1-133</t>
  </si>
  <si>
    <t>SG-3 A1-134</t>
  </si>
  <si>
    <t>SG-3 A1-135</t>
  </si>
  <si>
    <t>SG-3 A1-136</t>
  </si>
  <si>
    <t>SG-3 A1-137</t>
  </si>
  <si>
    <t>SG-3 A1-138</t>
  </si>
  <si>
    <t>SG-3 A1-139</t>
  </si>
  <si>
    <t>SG-3 A1-140</t>
  </si>
  <si>
    <t>SG-3 A1-141</t>
  </si>
  <si>
    <t>SG-3 A2-58</t>
  </si>
  <si>
    <t>SG-3 A2-59</t>
  </si>
  <si>
    <t>SG-3 A2-60</t>
  </si>
  <si>
    <t>SG-3 A2-61</t>
  </si>
  <si>
    <t>SG-3 A2-62</t>
  </si>
  <si>
    <t>SG-3 A2-63</t>
  </si>
  <si>
    <t>SG-3 A2-64</t>
  </si>
  <si>
    <t>SG-3 A2-65</t>
  </si>
  <si>
    <t>SG-3 A2-66</t>
  </si>
  <si>
    <t>SG-3 A2-67</t>
  </si>
  <si>
    <t>SG-3 A2-68</t>
  </si>
  <si>
    <t>20191016@533.asc</t>
  </si>
  <si>
    <t>20191016@534.asc</t>
  </si>
  <si>
    <t>20191016@535.asc</t>
  </si>
  <si>
    <t>20191016@536.asc</t>
  </si>
  <si>
    <t>20191016@537.asc</t>
  </si>
  <si>
    <t>20191016@538.asc</t>
  </si>
  <si>
    <t>20191016@539.asc</t>
  </si>
  <si>
    <t>20191016@540.asc</t>
  </si>
  <si>
    <t>20191016@541.asc</t>
  </si>
  <si>
    <t>20191016@542.asc</t>
  </si>
  <si>
    <t>20191016@543.asc</t>
  </si>
  <si>
    <t>20191016@544.asc</t>
  </si>
  <si>
    <t>20191016@545.asc</t>
  </si>
  <si>
    <t>20191016@546.asc</t>
  </si>
  <si>
    <t>20191016@547.asc</t>
  </si>
  <si>
    <t>20191016@548.asc</t>
  </si>
  <si>
    <t>20191016@549.asc</t>
  </si>
  <si>
    <t>20191016@550.asc</t>
  </si>
  <si>
    <t>20191016@551.asc</t>
  </si>
  <si>
    <t>20191016@552.asc</t>
  </si>
  <si>
    <t>20191016@553.asc</t>
  </si>
  <si>
    <t>20191016@554.asc</t>
  </si>
  <si>
    <t>20191016@555.asc</t>
  </si>
  <si>
    <t>20191016@556.asc</t>
  </si>
  <si>
    <t>20191016@557.asc</t>
  </si>
  <si>
    <t>20191016@558.asc</t>
  </si>
  <si>
    <t>20191016@559.asc</t>
  </si>
  <si>
    <t>20191016@560.asc</t>
  </si>
  <si>
    <t>20191016@561.asc</t>
  </si>
  <si>
    <t>20191016@562.asc</t>
  </si>
  <si>
    <t>20191016@563.asc</t>
  </si>
  <si>
    <t>20191016@564.asc</t>
  </si>
  <si>
    <t>20191016@565.asc</t>
  </si>
  <si>
    <t>20191016@566.asc</t>
  </si>
  <si>
    <t>20191016@567.asc</t>
  </si>
  <si>
    <t>20191016@568.asc</t>
  </si>
  <si>
    <t>20191016@569.asc</t>
  </si>
  <si>
    <t>20191016@570.asc</t>
  </si>
  <si>
    <t>20191016@571.asc</t>
  </si>
  <si>
    <t>20191016@572.asc</t>
  </si>
  <si>
    <t>20191016@573.asc</t>
  </si>
  <si>
    <t>20191016@574.asc</t>
  </si>
  <si>
    <t>20191016@575.asc</t>
  </si>
  <si>
    <t>20191016@576.asc</t>
  </si>
  <si>
    <t>20191016@577.asc</t>
  </si>
  <si>
    <t>20191016@578.asc</t>
  </si>
  <si>
    <t>20191016@579.asc</t>
  </si>
  <si>
    <t>20191016@580.asc</t>
  </si>
  <si>
    <t>20191016@581.asc</t>
  </si>
  <si>
    <t>20191016@582.asc</t>
  </si>
  <si>
    <t>20191016@583.asc</t>
  </si>
  <si>
    <t>20191016@584.asc</t>
  </si>
  <si>
    <t>20191016@585.asc</t>
  </si>
  <si>
    <t>20191016@586.asc</t>
  </si>
  <si>
    <t>20191016@587.asc</t>
  </si>
  <si>
    <t>20191016@588.asc</t>
  </si>
  <si>
    <t>20191016@589.asc</t>
  </si>
  <si>
    <t>20191016@590.asc</t>
  </si>
  <si>
    <t>20191016@591.asc</t>
  </si>
  <si>
    <t>20191016@592.asc</t>
  </si>
  <si>
    <t>20191016@593.asc</t>
  </si>
  <si>
    <t>20191016@594.asc</t>
  </si>
  <si>
    <t>20191016@595.asc</t>
  </si>
  <si>
    <t>20191016@596.asc</t>
  </si>
  <si>
    <t>20191016@597.asc</t>
  </si>
  <si>
    <t>20191016@598.asc</t>
  </si>
  <si>
    <t>20191016@599.asc</t>
  </si>
  <si>
    <t>20191016@600.asc</t>
  </si>
  <si>
    <t>20191016@601.asc</t>
  </si>
  <si>
    <t>20191016@602.asc</t>
  </si>
  <si>
    <t>20191016@603.asc</t>
  </si>
  <si>
    <t>20191016@604.asc</t>
  </si>
  <si>
    <t>20191016@605.asc</t>
  </si>
  <si>
    <t>SG-3 UWQ-1 g1 CsRes=167</t>
  </si>
  <si>
    <t>20191016@606.asc</t>
  </si>
  <si>
    <t>20191016@607.asc</t>
  </si>
  <si>
    <t>20191016@608.asc</t>
  </si>
  <si>
    <t>20191016@609.asc</t>
  </si>
  <si>
    <t>20191016@610.asc</t>
  </si>
  <si>
    <t>20191016@611.asc</t>
  </si>
  <si>
    <t>20191016@612.asc</t>
  </si>
  <si>
    <t>20191016@613.asc</t>
  </si>
  <si>
    <t>20191016@614.asc</t>
  </si>
  <si>
    <t>20191016@615.asc</t>
  </si>
  <si>
    <t>20191016@616.asc</t>
  </si>
  <si>
    <t>20191016@617.asc</t>
  </si>
  <si>
    <t>20191016@618.asc</t>
  </si>
  <si>
    <t>20191016@619.asc</t>
  </si>
  <si>
    <t>20191016@620.asc</t>
  </si>
  <si>
    <t>20191016@621.asc</t>
  </si>
  <si>
    <t>20191016@622.asc</t>
  </si>
  <si>
    <t>20191016@623.asc</t>
  </si>
  <si>
    <t>20191016@624.asc</t>
  </si>
  <si>
    <t>20191016@625.asc</t>
  </si>
  <si>
    <t>20191016@626.asc</t>
  </si>
  <si>
    <t>20191016@627.asc</t>
  </si>
  <si>
    <t>20191016@628.asc</t>
  </si>
  <si>
    <t>20191016@629.asc</t>
  </si>
  <si>
    <t>20191016@630.asc</t>
  </si>
  <si>
    <t>SG-3 UWQ-1 g1 CsRes=168</t>
  </si>
  <si>
    <t>20191016@631.asc</t>
  </si>
  <si>
    <t>20191016@632.asc</t>
  </si>
  <si>
    <t>20191016@633.asc</t>
  </si>
  <si>
    <t>20191016@634.asc</t>
  </si>
  <si>
    <t>20191016@635.asc</t>
  </si>
  <si>
    <t>20191016@636.asc</t>
  </si>
  <si>
    <t>20191016@637.asc</t>
  </si>
  <si>
    <t>20191016@638.asc</t>
  </si>
  <si>
    <t>20191016@639.asc</t>
  </si>
  <si>
    <t>20191016@640.asc</t>
  </si>
  <si>
    <t>20191016@641.asc</t>
  </si>
  <si>
    <t>20191016@642.asc</t>
  </si>
  <si>
    <t>20191016@643.asc</t>
  </si>
  <si>
    <t>20191016@644.asc</t>
  </si>
  <si>
    <t>20191016@645.asc</t>
  </si>
  <si>
    <t>20191016@646.asc</t>
  </si>
  <si>
    <t>20191016@647.asc</t>
  </si>
  <si>
    <t>20191016@648.asc</t>
  </si>
  <si>
    <t>20191016@649.asc</t>
  </si>
  <si>
    <t>20191016@650.asc</t>
  </si>
  <si>
    <t>20191016@651.asc</t>
  </si>
  <si>
    <t>20191016@652.asc</t>
  </si>
  <si>
    <t>20191016@653.asc</t>
  </si>
  <si>
    <t>20191016@654.asc</t>
  </si>
  <si>
    <t>20191016@655.asc</t>
  </si>
  <si>
    <t>SG-3 UWQ-1 g1 CsRes=169</t>
  </si>
  <si>
    <t>20191016@656.asc</t>
  </si>
  <si>
    <t>20191016@657.asc</t>
  </si>
  <si>
    <t>20191016@658.asc</t>
  </si>
  <si>
    <t>20191016@659.asc</t>
  </si>
  <si>
    <t>20191016@660.asc</t>
  </si>
  <si>
    <t>20191016@661.asc</t>
  </si>
  <si>
    <t>20191016@662.asc</t>
  </si>
  <si>
    <t>20191016@663.asc</t>
  </si>
  <si>
    <t>20191016@664.asc</t>
  </si>
  <si>
    <t>20191016@665.asc</t>
  </si>
  <si>
    <t>20191016@666.asc</t>
  </si>
  <si>
    <t>20191016@667.asc</t>
  </si>
  <si>
    <t>20191016@668.asc</t>
  </si>
  <si>
    <t>20191016@669.asc</t>
  </si>
  <si>
    <t>20191016@670.asc</t>
  </si>
  <si>
    <t>20191016@671.asc</t>
  </si>
  <si>
    <t>20191016@672.asc</t>
  </si>
  <si>
    <t>20191016@673.asc</t>
  </si>
  <si>
    <t>20191016@674.asc</t>
  </si>
  <si>
    <t>SG-3 A2-49 CsRes=170</t>
  </si>
  <si>
    <t>20191016@675.asc</t>
  </si>
  <si>
    <t>20191016@676.asc</t>
  </si>
  <si>
    <t>20191016@677.asc</t>
  </si>
  <si>
    <t>20191016@678.asc</t>
  </si>
  <si>
    <t>20191016@679.asc</t>
  </si>
  <si>
    <t>20191016@680.asc</t>
  </si>
  <si>
    <t>20191016@681.asc</t>
  </si>
  <si>
    <t>20191016@682.asc</t>
  </si>
  <si>
    <t>20191016@683.asc</t>
  </si>
  <si>
    <t>20191016@684.asc</t>
  </si>
  <si>
    <t>20191016@685.asc</t>
  </si>
  <si>
    <t>20191016@686.asc</t>
  </si>
  <si>
    <t>20191016@687.asc</t>
  </si>
  <si>
    <t>20191016@688.asc</t>
  </si>
  <si>
    <t>20191016@689.asc</t>
  </si>
  <si>
    <t>20191016@690.asc</t>
  </si>
  <si>
    <t>20191016@691.asc</t>
  </si>
  <si>
    <t>20191016@692.asc</t>
  </si>
  <si>
    <t>20191016@693.asc</t>
  </si>
  <si>
    <t>20191016@694.asc</t>
  </si>
  <si>
    <t>20191016@695.asc</t>
  </si>
  <si>
    <t>20191016@696.asc</t>
  </si>
  <si>
    <t>20191016@697.asc</t>
  </si>
  <si>
    <t>20191016@698.asc</t>
  </si>
  <si>
    <t>20191016@699.asc</t>
  </si>
  <si>
    <t>20191016@700.asc</t>
  </si>
  <si>
    <t>20191016@701.asc</t>
  </si>
  <si>
    <t>20191016@702.asc</t>
  </si>
  <si>
    <t>20191016@703.asc</t>
  </si>
  <si>
    <t>20191016@704.asc</t>
  </si>
  <si>
    <t>20191016@705.asc</t>
  </si>
  <si>
    <t>20191016@706.asc</t>
  </si>
  <si>
    <t>SG-3 A2-57 CsRes=171</t>
  </si>
  <si>
    <t>20191016@707.asc</t>
  </si>
  <si>
    <t>20191016@708.asc</t>
  </si>
  <si>
    <t>20191016@709.asc</t>
  </si>
  <si>
    <t>20191016@710.asc</t>
  </si>
  <si>
    <t>20191016@711.asc</t>
  </si>
  <si>
    <t>20191016@712.asc</t>
  </si>
  <si>
    <t>20191016@713.asc</t>
  </si>
  <si>
    <t>20191016@714.asc</t>
  </si>
  <si>
    <t>20191016@715.asc</t>
  </si>
  <si>
    <t>20191016@716.asc</t>
  </si>
  <si>
    <t>20191016@717.asc</t>
  </si>
  <si>
    <t>20191016@718.asc</t>
  </si>
  <si>
    <t>20191016@719.asc</t>
  </si>
  <si>
    <t>20191016@720.asc</t>
  </si>
  <si>
    <t>20191016@721.asc</t>
  </si>
  <si>
    <t>Fitting</t>
  </si>
  <si>
    <t>a</t>
  </si>
  <si>
    <t>b</t>
  </si>
  <si>
    <t>c</t>
  </si>
  <si>
    <t>SG-1 A3-1 Adularia</t>
  </si>
  <si>
    <t>SG-1 A3-2 Adularia</t>
  </si>
  <si>
    <t>SG-1 A3-3 Adularia</t>
  </si>
  <si>
    <t>SG-1 A3-4 Adularia</t>
  </si>
  <si>
    <t>SG-1 A3-6 Adularia</t>
  </si>
  <si>
    <t>SG-1 A3-13 Adularia</t>
  </si>
  <si>
    <t>SG-1 A3-35 Adularia</t>
  </si>
  <si>
    <t>SG-1 A3-28 Adularia</t>
  </si>
  <si>
    <t>SG-2-A3-3 epoxy</t>
  </si>
  <si>
    <t>Mass Calibration NMR=1008378</t>
  </si>
  <si>
    <t>GRAY</t>
  </si>
  <si>
    <t>BRIGHT</t>
  </si>
  <si>
    <t>DARK</t>
  </si>
  <si>
    <t>V</t>
  </si>
  <si>
    <t>IV</t>
  </si>
  <si>
    <t>III</t>
  </si>
  <si>
    <t>II</t>
  </si>
  <si>
    <t>I</t>
  </si>
  <si>
    <t>FQ</t>
  </si>
  <si>
    <t>CL</t>
  </si>
  <si>
    <t>Mineral</t>
  </si>
  <si>
    <t>Stage</t>
  </si>
  <si>
    <t>Reason for removing pit</t>
  </si>
  <si>
    <t>Not quartz</t>
  </si>
  <si>
    <t>Epoxy</t>
  </si>
  <si>
    <t>Dong'an</t>
  </si>
  <si>
    <t>Sandaowanzi</t>
  </si>
  <si>
    <r>
      <rPr>
        <b/>
        <vertAlign val="superscript"/>
        <sz val="12"/>
        <color theme="1"/>
        <rFont val="Times New Roman"/>
        <family val="1"/>
      </rPr>
      <t>16</t>
    </r>
    <r>
      <rPr>
        <b/>
        <sz val="12"/>
        <color theme="1"/>
        <rFont val="Times New Roman"/>
        <family val="1"/>
      </rPr>
      <t>OH/</t>
    </r>
    <r>
      <rPr>
        <b/>
        <vertAlign val="superscript"/>
        <sz val="12"/>
        <color theme="1"/>
        <rFont val="Times New Roman"/>
        <family val="1"/>
      </rPr>
      <t>16</t>
    </r>
    <r>
      <rPr>
        <b/>
        <sz val="12"/>
        <color theme="1"/>
        <rFont val="Times New Roman"/>
        <family val="1"/>
      </rPr>
      <t>O corrected</t>
    </r>
  </si>
  <si>
    <r>
      <rPr>
        <b/>
        <vertAlign val="superscript"/>
        <sz val="12"/>
        <color theme="1"/>
        <rFont val="Times New Roman"/>
        <family val="1"/>
      </rPr>
      <t>16</t>
    </r>
    <r>
      <rPr>
        <b/>
        <sz val="12"/>
        <color theme="1"/>
        <rFont val="Times New Roman"/>
        <family val="1"/>
      </rPr>
      <t>OH/</t>
    </r>
    <r>
      <rPr>
        <b/>
        <vertAlign val="superscript"/>
        <sz val="12"/>
        <color theme="1"/>
        <rFont val="Times New Roman"/>
        <family val="1"/>
      </rPr>
      <t>16</t>
    </r>
    <r>
      <rPr>
        <b/>
        <sz val="12"/>
        <color theme="1"/>
        <rFont val="Times New Roman"/>
        <family val="1"/>
      </rPr>
      <t>O</t>
    </r>
  </si>
  <si>
    <r>
      <t>δ</t>
    </r>
    <r>
      <rPr>
        <b/>
        <vertAlign val="superscript"/>
        <sz val="12"/>
        <color theme="1"/>
        <rFont val="Times New Roman"/>
        <family val="1"/>
      </rPr>
      <t>18</t>
    </r>
    <r>
      <rPr>
        <b/>
        <sz val="12"/>
        <color theme="1"/>
        <rFont val="Times New Roman"/>
        <family val="1"/>
      </rPr>
      <t>O ‰ measured</t>
    </r>
  </si>
  <si>
    <r>
      <t>δ</t>
    </r>
    <r>
      <rPr>
        <b/>
        <vertAlign val="superscript"/>
        <sz val="12"/>
        <color theme="1"/>
        <rFont val="Times New Roman"/>
        <family val="1"/>
      </rPr>
      <t>18</t>
    </r>
    <r>
      <rPr>
        <b/>
        <sz val="12"/>
        <color theme="1"/>
        <rFont val="Times New Roman"/>
        <family val="1"/>
      </rPr>
      <t>O ‰ VSMOW</t>
    </r>
  </si>
  <si>
    <t>K-spar matrix correction</t>
  </si>
  <si>
    <r>
      <t>δ</t>
    </r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 ‰ VSMOW</t>
    </r>
  </si>
  <si>
    <r>
      <t>δ</t>
    </r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 ‰ measured</t>
    </r>
  </si>
  <si>
    <r>
      <t>16</t>
    </r>
    <r>
      <rPr>
        <b/>
        <sz val="12"/>
        <rFont val="Times New Roman"/>
        <family val="1"/>
      </rPr>
      <t>O (Gcps)</t>
    </r>
  </si>
  <si>
    <r>
      <t>16</t>
    </r>
    <r>
      <rPr>
        <b/>
        <sz val="12"/>
        <rFont val="Times New Roman"/>
        <family val="1"/>
      </rPr>
      <t>OH/</t>
    </r>
    <r>
      <rPr>
        <b/>
        <vertAlign val="superscript"/>
        <sz val="12"/>
        <rFont val="Times New Roman"/>
        <family val="1"/>
      </rPr>
      <t>16</t>
    </r>
    <r>
      <rPr>
        <b/>
        <sz val="12"/>
        <rFont val="Times New Roman"/>
        <family val="1"/>
      </rPr>
      <t>O</t>
    </r>
  </si>
  <si>
    <r>
      <t>16</t>
    </r>
    <r>
      <rPr>
        <b/>
        <sz val="12"/>
        <rFont val="Times New Roman"/>
        <family val="1"/>
      </rPr>
      <t>OH/</t>
    </r>
    <r>
      <rPr>
        <b/>
        <vertAlign val="superscript"/>
        <sz val="12"/>
        <rFont val="Times New Roman"/>
        <family val="1"/>
      </rPr>
      <t>16</t>
    </r>
    <r>
      <rPr>
        <b/>
        <sz val="12"/>
        <rFont val="Times New Roman"/>
        <family val="1"/>
      </rPr>
      <t>O corrected</t>
    </r>
  </si>
  <si>
    <t>WI-STD-17 Amelia Ab g4</t>
  </si>
  <si>
    <t>WI-STD-17 Amelia Ab g3</t>
  </si>
  <si>
    <t>WI-STD-17 Amelia Ab g2</t>
  </si>
  <si>
    <t>WI-STD-17 Amelia Ab g5</t>
  </si>
  <si>
    <t>y = a(Or%)^2 + b(Or%) + c</t>
  </si>
  <si>
    <t>Bad area of grain</t>
  </si>
  <si>
    <t>High 2SE</t>
  </si>
  <si>
    <t>Relative Bias to UWQ-1 [‰]</t>
  </si>
  <si>
    <t>Bias [‰]</t>
  </si>
  <si>
    <r>
      <t>δ</t>
    </r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 [‰ measured]</t>
    </r>
  </si>
  <si>
    <r>
      <t>δ</t>
    </r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 [‰ VSMOW]</t>
    </r>
  </si>
  <si>
    <t>2SD</t>
  </si>
  <si>
    <t>N</t>
  </si>
  <si>
    <t xml:space="preserve"> </t>
  </si>
  <si>
    <t>2SE</t>
  </si>
  <si>
    <t>Irregular shape</t>
  </si>
  <si>
    <t>Crack</t>
  </si>
  <si>
    <t>Qz</t>
  </si>
  <si>
    <t>Chc</t>
  </si>
  <si>
    <t>Adl</t>
  </si>
  <si>
    <t>Referred T (°C)</t>
  </si>
  <si>
    <t>δ18O ‰ H2O</t>
  </si>
  <si>
    <t>Appendix A Table A1. SIMS oxygen isotope data on quartz, chalcedony, and adularia from Sandaowanzi and Dong’an deposits.</t>
  </si>
  <si>
    <t>Referred T (K)</t>
  </si>
  <si>
    <t>FQ=Fine-grained quartz</t>
  </si>
  <si>
    <t>Qz=Quartz</t>
  </si>
  <si>
    <t>Chc=Chalcedony</t>
  </si>
  <si>
    <t>Adl=Adularia</t>
  </si>
  <si>
    <t>Quartz-water fractionation factor</t>
  </si>
  <si>
    <t>American Mineralogist: December 2021 Online Materials AM-21-127825</t>
  </si>
  <si>
    <t>GAO ET AL.: MAGMATIC INPUTS FOR PRECIPITATION OF AU-AG-TELLURIDES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</si>
</sst>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:mm;@"/>
    <numFmt numFmtId="165" formatCode="0.000"/>
    <numFmt numFmtId="166" formatCode="0.00000"/>
    <numFmt numFmtId="167" formatCode="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b/>
      <sz val="12"/>
      <color rgb="FFFFFFFF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12"/>
      <name val="Times New Roman"/>
      <family val="1"/>
    </font>
    <font>
      <b/>
      <sz val="12"/>
      <color rgb="FFFF0000"/>
      <name val="Times New Roman"/>
      <family val="1"/>
    </font>
    <font>
      <strike/>
      <sz val="12"/>
      <color rgb="FFFF0000"/>
      <name val="Times New Roman"/>
      <family val="1"/>
    </font>
    <font>
      <b/>
      <strike/>
      <sz val="12"/>
      <color rgb="FFFF000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indexed="12"/>
      <name val="Times New Roman"/>
      <family val="1"/>
    </font>
    <font>
      <strike/>
      <sz val="11"/>
      <color rgb="FFFF0000"/>
      <name val="Times New Roman"/>
      <family val="1"/>
    </font>
    <font>
      <b/>
      <strike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2"/>
      <color rgb="FF00000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EDEDF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 applyNumberFormat="0"/>
    <xf numFmtId="0" fontId="2" fillId="2" borderId="0" applyNumberFormat="0" applyBorder="0" applyAlignment="0" applyProtection="0"/>
    <xf numFmtId="0" fontId="4" fillId="4" borderId="0"/>
    <xf numFmtId="0" fontId="4" fillId="5" borderId="0"/>
    <xf numFmtId="0" fontId="4" fillId="6" borderId="0"/>
    <xf numFmtId="0" fontId="4" fillId="7" borderId="0"/>
    <xf numFmtId="0" fontId="1" fillId="8" borderId="0" applyNumberFormat="0" applyFon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77">
    <xf numFmtId="0" fontId="0" fillId="0" borderId="0" xfId="0"/>
    <xf numFmtId="0" fontId="9" fillId="0" borderId="0" xfId="0" applyFont="1"/>
    <xf numFmtId="11" fontId="9" fillId="0" borderId="0" xfId="0" applyNumberFormat="1" applyFont="1"/>
    <xf numFmtId="1" fontId="9" fillId="0" borderId="0" xfId="0" applyNumberFormat="1" applyFont="1"/>
    <xf numFmtId="2" fontId="9" fillId="0" borderId="0" xfId="0" applyNumberFormat="1" applyFont="1"/>
    <xf numFmtId="165" fontId="9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2" fontId="11" fillId="0" borderId="0" xfId="0" applyNumberFormat="1" applyFont="1"/>
    <xf numFmtId="0" fontId="9" fillId="0" borderId="0" xfId="0" applyFont="1" applyFill="1"/>
    <xf numFmtId="2" fontId="9" fillId="0" borderId="0" xfId="0" applyNumberFormat="1" applyFont="1" applyFill="1"/>
    <xf numFmtId="11" fontId="9" fillId="0" borderId="0" xfId="0" applyNumberFormat="1" applyFont="1" applyFill="1"/>
    <xf numFmtId="14" fontId="9" fillId="0" borderId="0" xfId="0" applyNumberFormat="1" applyFont="1"/>
    <xf numFmtId="164" fontId="9" fillId="0" borderId="0" xfId="0" applyNumberFormat="1" applyFont="1"/>
    <xf numFmtId="0" fontId="9" fillId="9" borderId="0" xfId="0" applyFont="1" applyFill="1"/>
    <xf numFmtId="0" fontId="14" fillId="3" borderId="1" xfId="0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5" fontId="14" fillId="3" borderId="1" xfId="0" applyNumberFormat="1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1" fontId="15" fillId="3" borderId="1" xfId="0" applyNumberFormat="1" applyFont="1" applyFill="1" applyBorder="1" applyAlignment="1">
      <alignment horizontal="center" vertical="center" wrapText="1"/>
    </xf>
    <xf numFmtId="11" fontId="14" fillId="3" borderId="1" xfId="0" applyNumberFormat="1" applyFont="1" applyFill="1" applyBorder="1" applyAlignment="1">
      <alignment horizontal="center" vertical="center" wrapText="1"/>
    </xf>
    <xf numFmtId="0" fontId="16" fillId="6" borderId="0" xfId="4" applyFont="1"/>
    <xf numFmtId="165" fontId="16" fillId="6" borderId="0" xfId="4" applyNumberFormat="1" applyFont="1"/>
    <xf numFmtId="2" fontId="16" fillId="6" borderId="0" xfId="4" applyNumberFormat="1" applyFont="1"/>
    <xf numFmtId="1" fontId="16" fillId="6" borderId="0" xfId="4" applyNumberFormat="1" applyFont="1"/>
    <xf numFmtId="11" fontId="16" fillId="6" borderId="0" xfId="4" applyNumberFormat="1" applyFont="1"/>
    <xf numFmtId="0" fontId="9" fillId="8" borderId="0" xfId="6" applyFont="1"/>
    <xf numFmtId="2" fontId="11" fillId="8" borderId="0" xfId="6" applyNumberFormat="1" applyFont="1"/>
    <xf numFmtId="165" fontId="9" fillId="8" borderId="0" xfId="6" applyNumberFormat="1" applyFont="1"/>
    <xf numFmtId="2" fontId="9" fillId="8" borderId="0" xfId="6" applyNumberFormat="1" applyFont="1"/>
    <xf numFmtId="14" fontId="9" fillId="8" borderId="0" xfId="6" applyNumberFormat="1" applyFont="1"/>
    <xf numFmtId="164" fontId="9" fillId="8" borderId="0" xfId="6" applyNumberFormat="1" applyFont="1"/>
    <xf numFmtId="1" fontId="9" fillId="8" borderId="0" xfId="6" applyNumberFormat="1" applyFont="1"/>
    <xf numFmtId="11" fontId="9" fillId="8" borderId="0" xfId="6" applyNumberFormat="1" applyFont="1"/>
    <xf numFmtId="0" fontId="17" fillId="0" borderId="0" xfId="7" applyFont="1"/>
    <xf numFmtId="2" fontId="17" fillId="0" borderId="0" xfId="7" applyNumberFormat="1" applyFont="1"/>
    <xf numFmtId="165" fontId="17" fillId="0" borderId="0" xfId="7" applyNumberFormat="1" applyFont="1"/>
    <xf numFmtId="14" fontId="17" fillId="0" borderId="0" xfId="7" applyNumberFormat="1" applyFont="1"/>
    <xf numFmtId="164" fontId="17" fillId="0" borderId="0" xfId="7" applyNumberFormat="1" applyFont="1"/>
    <xf numFmtId="1" fontId="17" fillId="0" borderId="0" xfId="7" applyNumberFormat="1" applyFont="1"/>
    <xf numFmtId="11" fontId="17" fillId="0" borderId="0" xfId="7" applyNumberFormat="1" applyFont="1"/>
    <xf numFmtId="0" fontId="18" fillId="0" borderId="0" xfId="8" applyFont="1"/>
    <xf numFmtId="2" fontId="18" fillId="0" borderId="0" xfId="8" applyNumberFormat="1" applyFont="1"/>
    <xf numFmtId="165" fontId="18" fillId="0" borderId="0" xfId="8" applyNumberFormat="1" applyFont="1"/>
    <xf numFmtId="14" fontId="18" fillId="0" borderId="0" xfId="8" applyNumberFormat="1" applyFont="1"/>
    <xf numFmtId="164" fontId="18" fillId="0" borderId="0" xfId="8" applyNumberFormat="1" applyFont="1"/>
    <xf numFmtId="1" fontId="18" fillId="0" borderId="0" xfId="8" applyNumberFormat="1" applyFont="1"/>
    <xf numFmtId="11" fontId="18" fillId="0" borderId="0" xfId="8" applyNumberFormat="1" applyFont="1"/>
    <xf numFmtId="0" fontId="16" fillId="7" borderId="0" xfId="5" applyFont="1"/>
    <xf numFmtId="165" fontId="16" fillId="7" borderId="0" xfId="5" applyNumberFormat="1" applyFont="1"/>
    <xf numFmtId="2" fontId="16" fillId="7" borderId="0" xfId="5" applyNumberFormat="1" applyFont="1"/>
    <xf numFmtId="1" fontId="16" fillId="7" borderId="0" xfId="5" applyNumberFormat="1" applyFont="1"/>
    <xf numFmtId="11" fontId="16" fillId="7" borderId="0" xfId="5" applyNumberFormat="1" applyFont="1"/>
    <xf numFmtId="0" fontId="19" fillId="0" borderId="0" xfId="7" applyFont="1"/>
    <xf numFmtId="2" fontId="19" fillId="0" borderId="0" xfId="7" applyNumberFormat="1" applyFont="1"/>
    <xf numFmtId="165" fontId="19" fillId="0" borderId="0" xfId="7" applyNumberFormat="1" applyFont="1"/>
    <xf numFmtId="14" fontId="19" fillId="0" borderId="0" xfId="7" applyNumberFormat="1" applyFont="1"/>
    <xf numFmtId="164" fontId="19" fillId="0" borderId="0" xfId="7" applyNumberFormat="1" applyFont="1"/>
    <xf numFmtId="1" fontId="19" fillId="0" borderId="0" xfId="7" applyNumberFormat="1" applyFont="1"/>
    <xf numFmtId="11" fontId="19" fillId="0" borderId="0" xfId="7" applyNumberFormat="1" applyFont="1"/>
    <xf numFmtId="0" fontId="16" fillId="5" borderId="0" xfId="3" applyFont="1"/>
    <xf numFmtId="14" fontId="16" fillId="5" borderId="0" xfId="3" applyNumberFormat="1" applyFont="1"/>
    <xf numFmtId="165" fontId="16" fillId="5" borderId="0" xfId="3" applyNumberFormat="1" applyFont="1"/>
    <xf numFmtId="2" fontId="16" fillId="5" borderId="0" xfId="3" applyNumberFormat="1" applyFont="1"/>
    <xf numFmtId="1" fontId="16" fillId="5" borderId="0" xfId="3" applyNumberFormat="1" applyFont="1"/>
    <xf numFmtId="11" fontId="16" fillId="5" borderId="0" xfId="3" applyNumberFormat="1" applyFont="1"/>
    <xf numFmtId="0" fontId="16" fillId="4" borderId="0" xfId="2" applyFont="1"/>
    <xf numFmtId="165" fontId="16" fillId="4" borderId="0" xfId="2" applyNumberFormat="1" applyFont="1"/>
    <xf numFmtId="2" fontId="16" fillId="4" borderId="0" xfId="2" applyNumberFormat="1" applyFont="1"/>
    <xf numFmtId="1" fontId="16" fillId="4" borderId="0" xfId="2" applyNumberFormat="1" applyFont="1"/>
    <xf numFmtId="11" fontId="16" fillId="4" borderId="0" xfId="2" applyNumberFormat="1" applyFont="1"/>
    <xf numFmtId="0" fontId="20" fillId="0" borderId="0" xfId="0" applyFont="1"/>
    <xf numFmtId="2" fontId="21" fillId="0" borderId="0" xfId="0" applyNumberFormat="1" applyFont="1"/>
    <xf numFmtId="165" fontId="20" fillId="0" borderId="0" xfId="0" applyNumberFormat="1" applyFont="1"/>
    <xf numFmtId="2" fontId="20" fillId="0" borderId="0" xfId="0" applyNumberFormat="1" applyFont="1"/>
    <xf numFmtId="14" fontId="20" fillId="0" borderId="0" xfId="0" applyNumberFormat="1" applyFont="1"/>
    <xf numFmtId="164" fontId="20" fillId="0" borderId="0" xfId="0" applyNumberFormat="1" applyFont="1"/>
    <xf numFmtId="1" fontId="20" fillId="0" borderId="0" xfId="0" applyNumberFormat="1" applyFont="1"/>
    <xf numFmtId="11" fontId="20" fillId="0" borderId="0" xfId="0" applyNumberFormat="1" applyFont="1"/>
    <xf numFmtId="0" fontId="22" fillId="8" borderId="0" xfId="6" applyFont="1" applyBorder="1" applyAlignment="1" applyProtection="1"/>
    <xf numFmtId="2" fontId="17" fillId="8" borderId="0" xfId="6" applyNumberFormat="1" applyFont="1" applyBorder="1" applyAlignment="1" applyProtection="1"/>
    <xf numFmtId="165" fontId="22" fillId="8" borderId="0" xfId="6" applyNumberFormat="1" applyFont="1" applyBorder="1" applyAlignment="1" applyProtection="1"/>
    <xf numFmtId="2" fontId="22" fillId="8" borderId="0" xfId="6" applyNumberFormat="1" applyFont="1" applyBorder="1" applyAlignment="1" applyProtection="1"/>
    <xf numFmtId="14" fontId="22" fillId="8" borderId="0" xfId="6" applyNumberFormat="1" applyFont="1" applyBorder="1" applyAlignment="1" applyProtection="1"/>
    <xf numFmtId="164" fontId="22" fillId="8" borderId="0" xfId="6" applyNumberFormat="1" applyFont="1" applyBorder="1" applyAlignment="1" applyProtection="1"/>
    <xf numFmtId="1" fontId="22" fillId="8" borderId="0" xfId="6" applyNumberFormat="1" applyFont="1" applyBorder="1" applyAlignment="1" applyProtection="1"/>
    <xf numFmtId="11" fontId="22" fillId="8" borderId="0" xfId="6" applyNumberFormat="1" applyFont="1" applyBorder="1" applyAlignment="1" applyProtection="1"/>
    <xf numFmtId="0" fontId="20" fillId="0" borderId="0" xfId="0" applyFont="1" applyFill="1" applyBorder="1" applyAlignment="1" applyProtection="1"/>
    <xf numFmtId="165" fontId="20" fillId="0" borderId="0" xfId="0" applyNumberFormat="1" applyFont="1" applyFill="1" applyBorder="1" applyAlignment="1" applyProtection="1"/>
    <xf numFmtId="2" fontId="20" fillId="0" borderId="0" xfId="0" applyNumberFormat="1" applyFont="1" applyFill="1" applyBorder="1" applyAlignment="1" applyProtection="1"/>
    <xf numFmtId="2" fontId="21" fillId="0" borderId="0" xfId="0" applyNumberFormat="1" applyFont="1" applyFill="1" applyBorder="1" applyAlignment="1" applyProtection="1"/>
    <xf numFmtId="14" fontId="20" fillId="0" borderId="0" xfId="0" applyNumberFormat="1" applyFont="1" applyFill="1" applyBorder="1" applyAlignment="1" applyProtection="1"/>
    <xf numFmtId="164" fontId="20" fillId="0" borderId="0" xfId="0" applyNumberFormat="1" applyFont="1" applyFill="1" applyBorder="1" applyAlignment="1" applyProtection="1"/>
    <xf numFmtId="1" fontId="20" fillId="0" borderId="0" xfId="0" applyNumberFormat="1" applyFont="1" applyFill="1" applyBorder="1" applyAlignment="1" applyProtection="1"/>
    <xf numFmtId="11" fontId="20" fillId="0" borderId="0" xfId="0" applyNumberFormat="1" applyFont="1" applyFill="1" applyBorder="1" applyAlignment="1" applyProtection="1"/>
    <xf numFmtId="0" fontId="22" fillId="0" borderId="0" xfId="0" applyFont="1" applyFill="1" applyBorder="1" applyAlignment="1" applyProtection="1"/>
    <xf numFmtId="165" fontId="22" fillId="0" borderId="0" xfId="0" applyNumberFormat="1" applyFont="1" applyFill="1" applyBorder="1" applyAlignment="1" applyProtection="1"/>
    <xf numFmtId="2" fontId="22" fillId="0" borderId="0" xfId="0" applyNumberFormat="1" applyFont="1" applyFill="1" applyBorder="1" applyAlignment="1" applyProtection="1"/>
    <xf numFmtId="2" fontId="17" fillId="0" borderId="0" xfId="0" applyNumberFormat="1" applyFont="1" applyFill="1" applyBorder="1" applyAlignment="1" applyProtection="1"/>
    <xf numFmtId="14" fontId="22" fillId="0" borderId="0" xfId="0" applyNumberFormat="1" applyFont="1" applyFill="1" applyBorder="1" applyAlignment="1" applyProtection="1"/>
    <xf numFmtId="164" fontId="22" fillId="0" borderId="0" xfId="0" applyNumberFormat="1" applyFont="1" applyFill="1" applyBorder="1" applyAlignment="1" applyProtection="1"/>
    <xf numFmtId="1" fontId="22" fillId="0" borderId="0" xfId="0" applyNumberFormat="1" applyFont="1" applyFill="1" applyBorder="1" applyAlignment="1" applyProtection="1"/>
    <xf numFmtId="11" fontId="22" fillId="0" borderId="0" xfId="0" applyNumberFormat="1" applyFont="1" applyFill="1" applyBorder="1" applyAlignment="1" applyProtection="1"/>
    <xf numFmtId="0" fontId="20" fillId="0" borderId="0" xfId="1" applyFont="1" applyFill="1" applyBorder="1" applyAlignment="1" applyProtection="1"/>
    <xf numFmtId="2" fontId="20" fillId="0" borderId="0" xfId="1" applyNumberFormat="1" applyFont="1" applyFill="1"/>
    <xf numFmtId="165" fontId="20" fillId="0" borderId="0" xfId="1" applyNumberFormat="1" applyFont="1" applyFill="1" applyBorder="1" applyAlignment="1" applyProtection="1"/>
    <xf numFmtId="2" fontId="20" fillId="0" borderId="0" xfId="1" applyNumberFormat="1" applyFont="1" applyFill="1" applyBorder="1" applyAlignment="1" applyProtection="1"/>
    <xf numFmtId="2" fontId="21" fillId="0" borderId="0" xfId="1" applyNumberFormat="1" applyFont="1" applyFill="1" applyBorder="1" applyAlignment="1" applyProtection="1"/>
    <xf numFmtId="14" fontId="20" fillId="0" borderId="0" xfId="1" applyNumberFormat="1" applyFont="1" applyFill="1" applyBorder="1" applyAlignment="1" applyProtection="1"/>
    <xf numFmtId="164" fontId="20" fillId="0" borderId="0" xfId="1" applyNumberFormat="1" applyFont="1" applyFill="1" applyBorder="1" applyAlignment="1" applyProtection="1"/>
    <xf numFmtId="1" fontId="20" fillId="0" borderId="0" xfId="1" applyNumberFormat="1" applyFont="1" applyFill="1" applyBorder="1" applyAlignment="1" applyProtection="1"/>
    <xf numFmtId="11" fontId="20" fillId="0" borderId="0" xfId="1" applyNumberFormat="1" applyFont="1" applyFill="1" applyBorder="1" applyAlignment="1" applyProtection="1"/>
    <xf numFmtId="0" fontId="12" fillId="0" borderId="0" xfId="1" applyFont="1" applyFill="1"/>
    <xf numFmtId="2" fontId="11" fillId="9" borderId="0" xfId="0" applyNumberFormat="1" applyFont="1" applyFill="1"/>
    <xf numFmtId="165" fontId="9" fillId="9" borderId="0" xfId="0" applyNumberFormat="1" applyFont="1" applyFill="1"/>
    <xf numFmtId="2" fontId="9" fillId="9" borderId="0" xfId="0" applyNumberFormat="1" applyFont="1" applyFill="1"/>
    <xf numFmtId="14" fontId="9" fillId="9" borderId="0" xfId="0" applyNumberFormat="1" applyFont="1" applyFill="1"/>
    <xf numFmtId="164" fontId="9" fillId="9" borderId="0" xfId="0" applyNumberFormat="1" applyFont="1" applyFill="1"/>
    <xf numFmtId="1" fontId="9" fillId="9" borderId="0" xfId="0" applyNumberFormat="1" applyFont="1" applyFill="1"/>
    <xf numFmtId="11" fontId="9" fillId="9" borderId="0" xfId="0" applyNumberFormat="1" applyFont="1" applyFill="1"/>
    <xf numFmtId="0" fontId="10" fillId="9" borderId="0" xfId="0" applyFont="1" applyFill="1"/>
    <xf numFmtId="2" fontId="14" fillId="9" borderId="0" xfId="0" applyNumberFormat="1" applyFont="1" applyFill="1"/>
    <xf numFmtId="165" fontId="10" fillId="9" borderId="0" xfId="0" applyNumberFormat="1" applyFont="1" applyFill="1"/>
    <xf numFmtId="2" fontId="10" fillId="9" borderId="0" xfId="0" applyNumberFormat="1" applyFont="1" applyFill="1"/>
    <xf numFmtId="14" fontId="10" fillId="9" borderId="0" xfId="0" applyNumberFormat="1" applyFont="1" applyFill="1"/>
    <xf numFmtId="164" fontId="10" fillId="9" borderId="0" xfId="0" applyNumberFormat="1" applyFont="1" applyFill="1"/>
    <xf numFmtId="1" fontId="10" fillId="9" borderId="0" xfId="0" applyNumberFormat="1" applyFont="1" applyFill="1"/>
    <xf numFmtId="11" fontId="10" fillId="9" borderId="0" xfId="0" applyNumberFormat="1" applyFont="1" applyFill="1"/>
    <xf numFmtId="2" fontId="19" fillId="0" borderId="0" xfId="0" applyNumberFormat="1" applyFont="1"/>
    <xf numFmtId="0" fontId="14" fillId="0" borderId="0" xfId="0" applyFont="1" applyAlignment="1">
      <alignment horizontal="left" vertical="center" readingOrder="1"/>
    </xf>
    <xf numFmtId="0" fontId="14" fillId="0" borderId="0" xfId="0" applyFont="1"/>
    <xf numFmtId="0" fontId="3" fillId="0" borderId="0" xfId="0" applyFont="1"/>
    <xf numFmtId="0" fontId="9" fillId="0" borderId="0" xfId="0" applyFont="1" applyBorder="1"/>
    <xf numFmtId="166" fontId="19" fillId="0" borderId="0" xfId="0" applyNumberFormat="1" applyFont="1"/>
    <xf numFmtId="0" fontId="11" fillId="0" borderId="0" xfId="0" applyFont="1" applyFill="1"/>
    <xf numFmtId="0" fontId="11" fillId="10" borderId="0" xfId="0" applyFont="1" applyFill="1"/>
    <xf numFmtId="167" fontId="14" fillId="3" borderId="1" xfId="0" applyNumberFormat="1" applyFont="1" applyFill="1" applyBorder="1" applyAlignment="1">
      <alignment horizontal="center" vertical="center" wrapText="1"/>
    </xf>
    <xf numFmtId="167" fontId="16" fillId="6" borderId="0" xfId="4" applyNumberFormat="1" applyFont="1"/>
    <xf numFmtId="167" fontId="9" fillId="8" borderId="0" xfId="6" applyNumberFormat="1" applyFont="1"/>
    <xf numFmtId="167" fontId="17" fillId="0" borderId="0" xfId="7" applyNumberFormat="1" applyFont="1"/>
    <xf numFmtId="167" fontId="18" fillId="0" borderId="0" xfId="8" applyNumberFormat="1" applyFont="1"/>
    <xf numFmtId="167" fontId="9" fillId="0" borderId="0" xfId="0" applyNumberFormat="1" applyFont="1"/>
    <xf numFmtId="167" fontId="16" fillId="7" borderId="0" xfId="5" applyNumberFormat="1" applyFont="1"/>
    <xf numFmtId="167" fontId="19" fillId="0" borderId="0" xfId="7" applyNumberFormat="1" applyFont="1"/>
    <xf numFmtId="167" fontId="16" fillId="5" borderId="0" xfId="3" applyNumberFormat="1" applyFont="1"/>
    <xf numFmtId="167" fontId="16" fillId="4" borderId="0" xfId="2" applyNumberFormat="1" applyFont="1"/>
    <xf numFmtId="167" fontId="20" fillId="0" borderId="0" xfId="0" applyNumberFormat="1" applyFont="1"/>
    <xf numFmtId="167" fontId="22" fillId="8" borderId="0" xfId="6" applyNumberFormat="1" applyFont="1" applyBorder="1" applyAlignment="1" applyProtection="1"/>
    <xf numFmtId="167" fontId="20" fillId="0" borderId="0" xfId="0" applyNumberFormat="1" applyFont="1" applyFill="1" applyBorder="1" applyAlignment="1" applyProtection="1"/>
    <xf numFmtId="167" fontId="22" fillId="0" borderId="0" xfId="0" applyNumberFormat="1" applyFont="1" applyFill="1" applyBorder="1" applyAlignment="1" applyProtection="1"/>
    <xf numFmtId="167" fontId="9" fillId="9" borderId="0" xfId="0" applyNumberFormat="1" applyFont="1" applyFill="1"/>
    <xf numFmtId="167" fontId="10" fillId="9" borderId="0" xfId="0" applyNumberFormat="1" applyFont="1" applyFill="1"/>
    <xf numFmtId="167" fontId="12" fillId="0" borderId="0" xfId="0" applyNumberFormat="1" applyFont="1"/>
    <xf numFmtId="2" fontId="14" fillId="0" borderId="0" xfId="0" applyNumberFormat="1" applyFont="1" applyFill="1" applyBorder="1" applyAlignment="1">
      <alignment horizontal="center" vertical="center" wrapText="1"/>
    </xf>
    <xf numFmtId="0" fontId="20" fillId="11" borderId="0" xfId="1" applyFont="1" applyFill="1" applyBorder="1" applyAlignment="1" applyProtection="1"/>
    <xf numFmtId="2" fontId="20" fillId="11" borderId="0" xfId="1" applyNumberFormat="1" applyFont="1" applyFill="1" applyBorder="1" applyAlignment="1" applyProtection="1"/>
    <xf numFmtId="165" fontId="20" fillId="11" borderId="0" xfId="1" applyNumberFormat="1" applyFont="1" applyFill="1" applyBorder="1" applyAlignment="1" applyProtection="1"/>
    <xf numFmtId="2" fontId="21" fillId="11" borderId="0" xfId="1" applyNumberFormat="1" applyFont="1" applyFill="1" applyBorder="1" applyAlignment="1" applyProtection="1"/>
    <xf numFmtId="14" fontId="20" fillId="11" borderId="0" xfId="1" applyNumberFormat="1" applyFont="1" applyFill="1" applyBorder="1" applyAlignment="1" applyProtection="1"/>
    <xf numFmtId="164" fontId="20" fillId="11" borderId="0" xfId="1" applyNumberFormat="1" applyFont="1" applyFill="1" applyBorder="1" applyAlignment="1" applyProtection="1"/>
    <xf numFmtId="1" fontId="20" fillId="11" borderId="0" xfId="1" applyNumberFormat="1" applyFont="1" applyFill="1" applyBorder="1" applyAlignment="1" applyProtection="1"/>
    <xf numFmtId="11" fontId="20" fillId="11" borderId="0" xfId="1" applyNumberFormat="1" applyFont="1" applyFill="1" applyBorder="1" applyAlignment="1" applyProtection="1"/>
    <xf numFmtId="167" fontId="20" fillId="11" borderId="0" xfId="1" applyNumberFormat="1" applyFont="1" applyFill="1" applyBorder="1" applyAlignment="1" applyProtection="1"/>
    <xf numFmtId="0" fontId="12" fillId="11" borderId="0" xfId="1" applyFont="1" applyFill="1"/>
    <xf numFmtId="0" fontId="9" fillId="11" borderId="0" xfId="0" applyFont="1" applyFill="1"/>
    <xf numFmtId="2" fontId="11" fillId="11" borderId="0" xfId="0" applyNumberFormat="1" applyFont="1" applyFill="1"/>
    <xf numFmtId="165" fontId="9" fillId="11" borderId="0" xfId="0" applyNumberFormat="1" applyFont="1" applyFill="1"/>
    <xf numFmtId="2" fontId="9" fillId="11" borderId="0" xfId="0" applyNumberFormat="1" applyFont="1" applyFill="1"/>
    <xf numFmtId="14" fontId="9" fillId="11" borderId="0" xfId="0" applyNumberFormat="1" applyFont="1" applyFill="1"/>
    <xf numFmtId="164" fontId="9" fillId="11" borderId="0" xfId="0" applyNumberFormat="1" applyFont="1" applyFill="1"/>
    <xf numFmtId="1" fontId="9" fillId="11" borderId="0" xfId="0" applyNumberFormat="1" applyFont="1" applyFill="1"/>
    <xf numFmtId="11" fontId="9" fillId="11" borderId="0" xfId="0" applyNumberFormat="1" applyFont="1" applyFill="1"/>
    <xf numFmtId="167" fontId="9" fillId="11" borderId="0" xfId="0" applyNumberFormat="1" applyFont="1" applyFill="1"/>
    <xf numFmtId="0" fontId="11" fillId="0" borderId="0" xfId="0" applyFont="1" applyFill="1" applyAlignment="1">
      <alignment vertical="center"/>
    </xf>
    <xf numFmtId="2" fontId="11" fillId="0" borderId="0" xfId="0" applyNumberFormat="1" applyFont="1" applyFill="1"/>
    <xf numFmtId="11" fontId="11" fillId="0" borderId="0" xfId="0" applyNumberFormat="1" applyFont="1" applyFill="1"/>
    <xf numFmtId="0" fontId="9" fillId="0" borderId="0" xfId="0" applyFont="1" applyFill="1" applyAlignment="1">
      <alignment vertical="center"/>
    </xf>
    <xf numFmtId="2" fontId="9" fillId="0" borderId="0" xfId="0" applyNumberFormat="1" applyFont="1" applyFill="1" applyAlignment="1">
      <alignment vertical="center"/>
    </xf>
    <xf numFmtId="11" fontId="9" fillId="0" borderId="0" xfId="0" applyNumberFormat="1" applyFont="1" applyFill="1" applyAlignment="1">
      <alignment vertical="center"/>
    </xf>
    <xf numFmtId="0" fontId="12" fillId="0" borderId="0" xfId="0" applyFont="1" applyFill="1"/>
    <xf numFmtId="0" fontId="11" fillId="0" borderId="2" xfId="0" applyFont="1" applyFill="1" applyBorder="1"/>
    <xf numFmtId="0" fontId="9" fillId="0" borderId="2" xfId="0" applyFont="1" applyFill="1" applyBorder="1"/>
    <xf numFmtId="0" fontId="10" fillId="0" borderId="0" xfId="0" applyFont="1" applyFill="1"/>
    <xf numFmtId="0" fontId="9" fillId="0" borderId="1" xfId="0" applyFont="1" applyFill="1" applyBorder="1"/>
    <xf numFmtId="2" fontId="9" fillId="0" borderId="1" xfId="0" applyNumberFormat="1" applyFont="1" applyFill="1" applyBorder="1"/>
    <xf numFmtId="11" fontId="9" fillId="0" borderId="1" xfId="0" applyNumberFormat="1" applyFont="1" applyFill="1" applyBorder="1"/>
    <xf numFmtId="0" fontId="9" fillId="0" borderId="0" xfId="0" applyFont="1" applyAlignment="1">
      <alignment vertical="center"/>
    </xf>
    <xf numFmtId="2" fontId="11" fillId="0" borderId="0" xfId="0" applyNumberFormat="1" applyFont="1" applyFill="1" applyAlignment="1">
      <alignment vertical="center"/>
    </xf>
    <xf numFmtId="11" fontId="11" fillId="0" borderId="0" xfId="0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23" fillId="0" borderId="0" xfId="0" applyFont="1"/>
    <xf numFmtId="2" fontId="24" fillId="0" borderId="0" xfId="0" applyNumberFormat="1" applyFont="1"/>
    <xf numFmtId="165" fontId="23" fillId="0" borderId="0" xfId="0" applyNumberFormat="1" applyFont="1"/>
    <xf numFmtId="2" fontId="23" fillId="0" borderId="0" xfId="0" applyNumberFormat="1" applyFont="1"/>
    <xf numFmtId="2" fontId="25" fillId="0" borderId="0" xfId="0" applyNumberFormat="1" applyFont="1"/>
    <xf numFmtId="14" fontId="23" fillId="0" borderId="0" xfId="0" applyNumberFormat="1" applyFont="1"/>
    <xf numFmtId="164" fontId="23" fillId="0" borderId="0" xfId="0" applyNumberFormat="1" applyFont="1"/>
    <xf numFmtId="1" fontId="23" fillId="0" borderId="0" xfId="0" applyNumberFormat="1" applyFont="1"/>
    <xf numFmtId="11" fontId="23" fillId="0" borderId="0" xfId="0" applyNumberFormat="1" applyFont="1"/>
    <xf numFmtId="0" fontId="26" fillId="0" borderId="0" xfId="0" applyFont="1"/>
    <xf numFmtId="165" fontId="26" fillId="0" borderId="0" xfId="0" applyNumberFormat="1" applyFont="1"/>
    <xf numFmtId="2" fontId="26" fillId="0" borderId="0" xfId="0" applyNumberFormat="1" applyFont="1"/>
    <xf numFmtId="14" fontId="26" fillId="0" borderId="0" xfId="0" applyNumberFormat="1" applyFont="1"/>
    <xf numFmtId="164" fontId="26" fillId="0" borderId="0" xfId="0" applyNumberFormat="1" applyFont="1"/>
    <xf numFmtId="1" fontId="26" fillId="0" borderId="0" xfId="0" applyNumberFormat="1" applyFont="1"/>
    <xf numFmtId="11" fontId="26" fillId="0" borderId="0" xfId="0" applyNumberFormat="1" applyFont="1"/>
    <xf numFmtId="0" fontId="23" fillId="8" borderId="0" xfId="6" applyFont="1" applyBorder="1" applyAlignment="1" applyProtection="1"/>
    <xf numFmtId="2" fontId="25" fillId="8" borderId="0" xfId="6" applyNumberFormat="1" applyFont="1" applyBorder="1" applyAlignment="1" applyProtection="1"/>
    <xf numFmtId="165" fontId="23" fillId="8" borderId="0" xfId="6" applyNumberFormat="1" applyFont="1" applyBorder="1" applyAlignment="1" applyProtection="1"/>
    <xf numFmtId="2" fontId="23" fillId="8" borderId="0" xfId="6" applyNumberFormat="1" applyFont="1" applyBorder="1" applyAlignment="1" applyProtection="1"/>
    <xf numFmtId="14" fontId="23" fillId="8" borderId="0" xfId="6" applyNumberFormat="1" applyFont="1" applyBorder="1" applyAlignment="1" applyProtection="1"/>
    <xf numFmtId="164" fontId="23" fillId="8" borderId="0" xfId="6" applyNumberFormat="1" applyFont="1" applyBorder="1" applyAlignment="1" applyProtection="1"/>
    <xf numFmtId="1" fontId="23" fillId="8" borderId="0" xfId="6" applyNumberFormat="1" applyFont="1" applyBorder="1" applyAlignment="1" applyProtection="1"/>
    <xf numFmtId="11" fontId="23" fillId="8" borderId="0" xfId="6" applyNumberFormat="1" applyFont="1" applyBorder="1" applyAlignment="1" applyProtection="1"/>
    <xf numFmtId="0" fontId="27" fillId="8" borderId="0" xfId="6" applyFont="1" applyBorder="1" applyAlignment="1" applyProtection="1"/>
    <xf numFmtId="2" fontId="27" fillId="8" borderId="0" xfId="6" applyNumberFormat="1" applyFont="1" applyBorder="1" applyAlignment="1" applyProtection="1"/>
    <xf numFmtId="165" fontId="27" fillId="8" borderId="0" xfId="6" applyNumberFormat="1" applyFont="1"/>
    <xf numFmtId="14" fontId="27" fillId="8" borderId="0" xfId="6" applyNumberFormat="1" applyFont="1" applyBorder="1" applyAlignment="1" applyProtection="1"/>
    <xf numFmtId="164" fontId="27" fillId="8" borderId="0" xfId="6" applyNumberFormat="1" applyFont="1" applyBorder="1" applyAlignment="1" applyProtection="1"/>
    <xf numFmtId="1" fontId="27" fillId="8" borderId="0" xfId="6" applyNumberFormat="1" applyFont="1" applyBorder="1" applyAlignment="1" applyProtection="1"/>
    <xf numFmtId="11" fontId="27" fillId="8" borderId="0" xfId="6" applyNumberFormat="1" applyFont="1" applyBorder="1" applyAlignment="1" applyProtection="1"/>
    <xf numFmtId="0" fontId="26" fillId="8" borderId="0" xfId="6" applyFont="1"/>
    <xf numFmtId="165" fontId="26" fillId="8" borderId="0" xfId="6" applyNumberFormat="1" applyFont="1"/>
    <xf numFmtId="2" fontId="26" fillId="8" borderId="0" xfId="6" applyNumberFormat="1" applyFont="1"/>
    <xf numFmtId="14" fontId="26" fillId="8" borderId="0" xfId="6" applyNumberFormat="1" applyFont="1"/>
    <xf numFmtId="164" fontId="26" fillId="8" borderId="0" xfId="6" applyNumberFormat="1" applyFont="1"/>
    <xf numFmtId="1" fontId="26" fillId="8" borderId="0" xfId="6" applyNumberFormat="1" applyFont="1"/>
    <xf numFmtId="11" fontId="26" fillId="8" borderId="0" xfId="6" applyNumberFormat="1" applyFont="1"/>
    <xf numFmtId="0" fontId="25" fillId="0" borderId="0" xfId="7" applyFont="1"/>
    <xf numFmtId="2" fontId="25" fillId="0" borderId="0" xfId="7" applyNumberFormat="1" applyFont="1"/>
    <xf numFmtId="165" fontId="25" fillId="0" borderId="0" xfId="7" applyNumberFormat="1" applyFont="1"/>
    <xf numFmtId="14" fontId="25" fillId="0" borderId="0" xfId="7" applyNumberFormat="1" applyFont="1"/>
    <xf numFmtId="164" fontId="25" fillId="0" borderId="0" xfId="7" applyNumberFormat="1" applyFont="1"/>
    <xf numFmtId="1" fontId="25" fillId="0" borderId="0" xfId="7" applyNumberFormat="1" applyFont="1"/>
    <xf numFmtId="11" fontId="25" fillId="0" borderId="0" xfId="7" applyNumberFormat="1" applyFont="1"/>
    <xf numFmtId="0" fontId="28" fillId="0" borderId="0" xfId="8" applyFont="1"/>
    <xf numFmtId="2" fontId="28" fillId="0" borderId="0" xfId="8" applyNumberFormat="1" applyFont="1"/>
    <xf numFmtId="165" fontId="28" fillId="0" borderId="0" xfId="8" applyNumberFormat="1" applyFont="1"/>
    <xf numFmtId="14" fontId="28" fillId="0" borderId="0" xfId="8" applyNumberFormat="1" applyFont="1"/>
    <xf numFmtId="164" fontId="28" fillId="0" borderId="0" xfId="8" applyNumberFormat="1" applyFont="1"/>
    <xf numFmtId="1" fontId="28" fillId="0" borderId="0" xfId="8" applyNumberFormat="1" applyFont="1"/>
    <xf numFmtId="11" fontId="28" fillId="0" borderId="0" xfId="8" applyNumberFormat="1" applyFont="1"/>
    <xf numFmtId="167" fontId="26" fillId="0" borderId="0" xfId="0" applyNumberFormat="1" applyFont="1"/>
    <xf numFmtId="2" fontId="14" fillId="0" borderId="0" xfId="0" applyNumberFormat="1" applyFont="1"/>
    <xf numFmtId="165" fontId="10" fillId="0" borderId="0" xfId="0" applyNumberFormat="1" applyFont="1"/>
    <xf numFmtId="2" fontId="10" fillId="0" borderId="0" xfId="0" applyNumberFormat="1" applyFont="1"/>
    <xf numFmtId="14" fontId="10" fillId="0" borderId="0" xfId="0" applyNumberFormat="1" applyFont="1"/>
    <xf numFmtId="164" fontId="10" fillId="0" borderId="0" xfId="0" applyNumberFormat="1" applyFont="1"/>
    <xf numFmtId="1" fontId="10" fillId="0" borderId="0" xfId="0" applyNumberFormat="1" applyFont="1"/>
    <xf numFmtId="11" fontId="10" fillId="0" borderId="0" xfId="0" applyNumberFormat="1" applyFont="1"/>
    <xf numFmtId="167" fontId="10" fillId="0" borderId="0" xfId="0" applyNumberFormat="1" applyFont="1"/>
    <xf numFmtId="0" fontId="0" fillId="0" borderId="0" xfId="0" applyFill="1"/>
    <xf numFmtId="0" fontId="20" fillId="0" borderId="0" xfId="0" applyFont="1" applyFill="1"/>
    <xf numFmtId="2" fontId="21" fillId="0" borderId="0" xfId="0" applyNumberFormat="1" applyFont="1" applyFill="1"/>
    <xf numFmtId="165" fontId="20" fillId="0" borderId="0" xfId="0" applyNumberFormat="1" applyFont="1" applyFill="1"/>
    <xf numFmtId="2" fontId="20" fillId="0" borderId="0" xfId="0" applyNumberFormat="1" applyFont="1" applyFill="1"/>
    <xf numFmtId="14" fontId="20" fillId="0" borderId="0" xfId="0" applyNumberFormat="1" applyFont="1" applyFill="1"/>
    <xf numFmtId="164" fontId="20" fillId="0" borderId="0" xfId="0" applyNumberFormat="1" applyFont="1" applyFill="1"/>
    <xf numFmtId="1" fontId="20" fillId="0" borderId="0" xfId="0" applyNumberFormat="1" applyFont="1" applyFill="1"/>
    <xf numFmtId="11" fontId="20" fillId="0" borderId="0" xfId="0" applyNumberFormat="1" applyFont="1" applyFill="1"/>
    <xf numFmtId="167" fontId="20" fillId="0" borderId="0" xfId="0" applyNumberFormat="1" applyFont="1" applyFill="1"/>
    <xf numFmtId="0" fontId="29" fillId="0" borderId="0" xfId="0" applyFont="1" applyFill="1"/>
    <xf numFmtId="2" fontId="30" fillId="0" borderId="0" xfId="0" applyNumberFormat="1" applyFont="1" applyFill="1"/>
    <xf numFmtId="165" fontId="29" fillId="0" borderId="0" xfId="0" applyNumberFormat="1" applyFont="1" applyFill="1"/>
    <xf numFmtId="2" fontId="29" fillId="0" borderId="0" xfId="0" applyNumberFormat="1" applyFont="1" applyFill="1"/>
    <xf numFmtId="14" fontId="29" fillId="0" borderId="0" xfId="0" applyNumberFormat="1" applyFont="1" applyFill="1"/>
    <xf numFmtId="164" fontId="29" fillId="0" borderId="0" xfId="0" applyNumberFormat="1" applyFont="1" applyFill="1"/>
    <xf numFmtId="1" fontId="29" fillId="0" borderId="0" xfId="0" applyNumberFormat="1" applyFont="1" applyFill="1"/>
    <xf numFmtId="11" fontId="29" fillId="0" borderId="0" xfId="0" applyNumberFormat="1" applyFont="1" applyFill="1"/>
    <xf numFmtId="11" fontId="31" fillId="0" borderId="0" xfId="0" applyNumberFormat="1" applyFont="1" applyFill="1"/>
    <xf numFmtId="0" fontId="9" fillId="0" borderId="1" xfId="0" applyFont="1" applyBorder="1"/>
    <xf numFmtId="2" fontId="9" fillId="0" borderId="1" xfId="0" applyNumberFormat="1" applyFont="1" applyBorder="1"/>
    <xf numFmtId="0" fontId="32" fillId="0" borderId="0" xfId="0" applyFont="1"/>
  </cellXfs>
  <cellStyles count="9">
    <cellStyle name="Average and 2SD" xfId="7" xr:uid="{EEA23C7B-C95A-4A1E-B30A-96EA32023EB4}"/>
    <cellStyle name="Bad" xfId="1" builtinId="27"/>
    <cellStyle name="Bracket average and 2SD" xfId="8" xr:uid="{28A87200-3786-4964-B4C1-DB51E733A49D}"/>
    <cellStyle name="Date" xfId="3" xr:uid="{FAF3CBEF-7E6F-411C-B7DD-60D96272A91B}"/>
    <cellStyle name="Important Note" xfId="5" xr:uid="{D29CF48E-D024-49B1-BC8E-F61CC7DEEDEE}"/>
    <cellStyle name="Mount" xfId="4" xr:uid="{5B5BDD8B-CD47-4960-9F5C-9CD5CF869754}"/>
    <cellStyle name="Normal" xfId="0" builtinId="0" customBuiltin="1"/>
    <cellStyle name="Standard" xfId="6" xr:uid="{E59AFAD4-425C-40D6-B464-166D5B59B690}"/>
    <cellStyle name="User" xfId="2" xr:uid="{066D6A9B-716B-409A-863A-3B2869790632}"/>
  </cellStyles>
  <dxfs count="2">
    <dxf>
      <font>
        <color auto="1"/>
      </font>
      <fill>
        <patternFill>
          <bgColor indexed="13"/>
        </patternFill>
      </fill>
    </dxf>
    <dxf>
      <font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K-spar matrix correction</a:t>
            </a:r>
          </a:p>
        </c:rich>
      </c:tx>
      <c:layout>
        <c:manualLayout>
          <c:xMode val="edge"/>
          <c:yMode val="edge"/>
          <c:x val="0.3619957370202978"/>
          <c:y val="5.70975558949105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'K-spar calibration'!$I$2</c:f>
              <c:strCache>
                <c:ptCount val="1"/>
                <c:pt idx="0">
                  <c:v>Or%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3.3061483936585243E-2"/>
                  <c:y val="0.25041549336934027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'K-spar calibration'!$D$3:$D$6</c:f>
                <c:numCache>
                  <c:formatCode>General</c:formatCode>
                  <c:ptCount val="4"/>
                  <c:pt idx="0">
                    <c:v>0.11797608348587761</c:v>
                  </c:pt>
                  <c:pt idx="1">
                    <c:v>6.6975261748897785E-2</c:v>
                  </c:pt>
                  <c:pt idx="2">
                    <c:v>0.12514767345819874</c:v>
                  </c:pt>
                  <c:pt idx="3">
                    <c:v>6.6294569661976152E-2</c:v>
                  </c:pt>
                </c:numCache>
              </c:numRef>
            </c:plus>
            <c:minus>
              <c:numRef>
                <c:f>'K-spar calibration'!$D$3:$D$6</c:f>
                <c:numCache>
                  <c:formatCode>General</c:formatCode>
                  <c:ptCount val="4"/>
                  <c:pt idx="0">
                    <c:v>0.11797608348587761</c:v>
                  </c:pt>
                  <c:pt idx="1">
                    <c:v>6.6975261748897785E-2</c:v>
                  </c:pt>
                  <c:pt idx="2">
                    <c:v>0.12514767345819874</c:v>
                  </c:pt>
                  <c:pt idx="3">
                    <c:v>6.6294569661976152E-2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'K-spar calibration'!$I$3:$I$6</c:f>
              <c:numCache>
                <c:formatCode>General</c:formatCode>
                <c:ptCount val="4"/>
                <c:pt idx="0">
                  <c:v>0</c:v>
                </c:pt>
                <c:pt idx="1">
                  <c:v>75</c:v>
                </c:pt>
                <c:pt idx="2">
                  <c:v>71</c:v>
                </c:pt>
                <c:pt idx="3">
                  <c:v>93</c:v>
                </c:pt>
              </c:numCache>
            </c:numRef>
          </c:xVal>
          <c:yVal>
            <c:numRef>
              <c:f>'K-spar calibration'!$H$3:$H$6</c:f>
              <c:numCache>
                <c:formatCode>0.00</c:formatCode>
                <c:ptCount val="4"/>
                <c:pt idx="0">
                  <c:v>3.8749540799176696</c:v>
                </c:pt>
                <c:pt idx="1">
                  <c:v>4.7634498074886622</c:v>
                </c:pt>
                <c:pt idx="2">
                  <c:v>4.9825686583033768</c:v>
                </c:pt>
                <c:pt idx="3">
                  <c:v>4.9403292114493791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C6-474E-BF06-163905716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1596888"/>
        <c:axId val="661592952"/>
      </c:scatterChart>
      <c:valAx>
        <c:axId val="661596888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Or%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61592952"/>
        <c:crosses val="autoZero"/>
        <c:crossBetween val="midCat"/>
      </c:valAx>
      <c:valAx>
        <c:axId val="661592952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Relative Bias to UWQ-1 [‰]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61596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92928</xdr:colOff>
      <xdr:row>6</xdr:row>
      <xdr:rowOff>60855</xdr:rowOff>
    </xdr:from>
    <xdr:to>
      <xdr:col>8</xdr:col>
      <xdr:colOff>526586</xdr:colOff>
      <xdr:row>26</xdr:row>
      <xdr:rowOff>123902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9150F0-F0E7-4440-BD93-9B97C7C490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78C09-EDE1-464A-AE08-24C16B302A3E}">
  <dimension ref="A1:N523"/>
  <sheetViews>
    <sheetView tabSelected="1" zoomScale="90" zoomScaleNormal="90" workbookViewId="0">
      <pane ySplit="4" topLeftCell="A5" activePane="bottomLeft" state="frozen"/>
      <selection pane="bottomLeft" sqref="A1:A2"/>
    </sheetView>
  </sheetViews>
  <sheetFormatPr baseColWidth="10" defaultColWidth="8.6640625" defaultRowHeight="16" x14ac:dyDescent="0.2"/>
  <cols>
    <col min="1" max="1" width="15" style="10" customWidth="1"/>
    <col min="2" max="2" width="9.1640625" style="10" customWidth="1"/>
    <col min="3" max="3" width="8" style="10" customWidth="1"/>
    <col min="4" max="4" width="16.33203125" style="10" customWidth="1"/>
    <col min="5" max="5" width="19.83203125" style="10" customWidth="1"/>
    <col min="6" max="6" width="10.1640625" style="10" customWidth="1"/>
    <col min="7" max="7" width="21.83203125" style="10" customWidth="1"/>
    <col min="8" max="8" width="10.1640625" style="10" customWidth="1"/>
    <col min="9" max="9" width="19.83203125" style="10" customWidth="1"/>
    <col min="10" max="10" width="10.1640625" style="10" customWidth="1"/>
    <col min="11" max="12" width="18.33203125" style="1" customWidth="1"/>
    <col min="13" max="13" width="31.6640625" style="1" customWidth="1"/>
    <col min="14" max="14" width="15.33203125" style="1" customWidth="1"/>
    <col min="15" max="16384" width="8.6640625" style="1"/>
  </cols>
  <sheetData>
    <row r="1" spans="1:14" x14ac:dyDescent="0.2">
      <c r="A1" s="276" t="s">
        <v>1376</v>
      </c>
    </row>
    <row r="2" spans="1:14" x14ac:dyDescent="0.2">
      <c r="A2" s="276" t="s">
        <v>1377</v>
      </c>
    </row>
    <row r="3" spans="1:14" s="190" customFormat="1" ht="22" customHeight="1" x14ac:dyDescent="0.2">
      <c r="A3" s="177" t="s">
        <v>1369</v>
      </c>
      <c r="B3" s="180"/>
      <c r="C3" s="180"/>
      <c r="D3" s="180"/>
      <c r="E3" s="180"/>
      <c r="F3" s="180"/>
      <c r="G3" s="180"/>
      <c r="H3" s="180"/>
      <c r="I3" s="180"/>
      <c r="J3" s="180"/>
    </row>
    <row r="4" spans="1:14" s="193" customFormat="1" ht="22" customHeight="1" x14ac:dyDescent="0.2">
      <c r="A4" s="177" t="s">
        <v>1330</v>
      </c>
      <c r="B4" s="177" t="s">
        <v>1329</v>
      </c>
      <c r="C4" s="177" t="s">
        <v>1331</v>
      </c>
      <c r="D4" s="177" t="s">
        <v>1</v>
      </c>
      <c r="E4" s="191" t="s">
        <v>1340</v>
      </c>
      <c r="F4" s="191" t="s">
        <v>2</v>
      </c>
      <c r="G4" s="191" t="s">
        <v>1339</v>
      </c>
      <c r="H4" s="192" t="s">
        <v>1338</v>
      </c>
      <c r="I4" s="192" t="s">
        <v>1337</v>
      </c>
      <c r="J4" s="177" t="s">
        <v>81</v>
      </c>
      <c r="K4" s="193" t="s">
        <v>1367</v>
      </c>
      <c r="L4" s="193" t="s">
        <v>1370</v>
      </c>
      <c r="M4" s="193" t="s">
        <v>1375</v>
      </c>
      <c r="N4" s="193" t="s">
        <v>1368</v>
      </c>
    </row>
    <row r="5" spans="1:14" s="7" customFormat="1" x14ac:dyDescent="0.2">
      <c r="A5" s="138" t="s">
        <v>1336</v>
      </c>
      <c r="B5" s="138"/>
      <c r="C5" s="138"/>
      <c r="D5" s="138"/>
      <c r="E5" s="178"/>
      <c r="F5" s="178"/>
      <c r="G5" s="178"/>
      <c r="H5" s="179"/>
      <c r="I5" s="179"/>
      <c r="J5" s="138"/>
    </row>
    <row r="6" spans="1:14" x14ac:dyDescent="0.2">
      <c r="A6" s="10" t="s">
        <v>1328</v>
      </c>
      <c r="B6" s="10" t="s">
        <v>1320</v>
      </c>
      <c r="C6" s="10" t="s">
        <v>1327</v>
      </c>
      <c r="D6" s="180" t="s">
        <v>281</v>
      </c>
      <c r="E6" s="181">
        <v>-0.63140027907060414</v>
      </c>
      <c r="F6" s="181">
        <v>0.18704665412041702</v>
      </c>
      <c r="G6" s="181">
        <v>-7.1187610000000001</v>
      </c>
      <c r="H6" s="182">
        <v>5.7651000000000002E-4</v>
      </c>
      <c r="I6" s="182">
        <v>-6.5043375000001192E-6</v>
      </c>
      <c r="K6" s="1">
        <v>269.39999999999998</v>
      </c>
      <c r="L6" s="1">
        <f>K6+273.15</f>
        <v>542.54999999999995</v>
      </c>
      <c r="M6" s="1">
        <f>-2.9+3.38*10^6/L6^2</f>
        <v>8.5825187866364665</v>
      </c>
      <c r="N6" s="4">
        <f>E6-M6</f>
        <v>-9.2139190657070706</v>
      </c>
    </row>
    <row r="7" spans="1:14" x14ac:dyDescent="0.2">
      <c r="A7" s="10" t="s">
        <v>1328</v>
      </c>
      <c r="B7" s="10" t="s">
        <v>1320</v>
      </c>
      <c r="C7" s="10" t="s">
        <v>1327</v>
      </c>
      <c r="D7" s="180" t="s">
        <v>283</v>
      </c>
      <c r="E7" s="181">
        <v>-1.4973485471213577</v>
      </c>
      <c r="F7" s="181">
        <v>0.18704665412041702</v>
      </c>
      <c r="G7" s="181">
        <v>-7.979088</v>
      </c>
      <c r="H7" s="182">
        <v>5.9931619999999998E-4</v>
      </c>
      <c r="I7" s="182">
        <v>1.6301862499999839E-5</v>
      </c>
      <c r="K7" s="1">
        <v>269.39999999999998</v>
      </c>
      <c r="L7" s="1">
        <f t="shared" ref="L7:L70" si="0">K7+273.15</f>
        <v>542.54999999999995</v>
      </c>
      <c r="M7" s="1">
        <f t="shared" ref="M7:M70" si="1">-2.9+3.38*10^6/L7^2</f>
        <v>8.5825187866364665</v>
      </c>
      <c r="N7" s="4">
        <f t="shared" ref="N7:N70" si="2">E7-M7</f>
        <v>-10.079867333757825</v>
      </c>
    </row>
    <row r="8" spans="1:14" x14ac:dyDescent="0.2">
      <c r="A8" s="10" t="s">
        <v>1328</v>
      </c>
      <c r="B8" s="10" t="s">
        <v>1320</v>
      </c>
      <c r="C8" s="10" t="s">
        <v>1327</v>
      </c>
      <c r="D8" s="180" t="s">
        <v>285</v>
      </c>
      <c r="E8" s="181">
        <v>-0.99046916014478015</v>
      </c>
      <c r="F8" s="181">
        <v>0.18704665412041702</v>
      </c>
      <c r="G8" s="181">
        <v>-7.4754990000000001</v>
      </c>
      <c r="H8" s="182">
        <v>5.7975340000000005E-4</v>
      </c>
      <c r="I8" s="182">
        <v>-3.2609375000000954E-6</v>
      </c>
      <c r="K8" s="1">
        <v>269.39999999999998</v>
      </c>
      <c r="L8" s="1">
        <f t="shared" si="0"/>
        <v>542.54999999999995</v>
      </c>
      <c r="M8" s="1">
        <f t="shared" si="1"/>
        <v>8.5825187866364665</v>
      </c>
      <c r="N8" s="4">
        <f t="shared" si="2"/>
        <v>-9.5729879467812466</v>
      </c>
    </row>
    <row r="9" spans="1:14" x14ac:dyDescent="0.2">
      <c r="A9" s="10" t="s">
        <v>1328</v>
      </c>
      <c r="B9" s="10" t="s">
        <v>1320</v>
      </c>
      <c r="C9" s="10" t="s">
        <v>1327</v>
      </c>
      <c r="D9" s="180" t="s">
        <v>287</v>
      </c>
      <c r="E9" s="181">
        <v>-0.45474251234478569</v>
      </c>
      <c r="F9" s="181">
        <v>0.18704665412041702</v>
      </c>
      <c r="G9" s="181">
        <v>-6.9432499999999999</v>
      </c>
      <c r="H9" s="182">
        <v>5.8642290000000005E-4</v>
      </c>
      <c r="I9" s="182">
        <v>3.4085624999999125E-6</v>
      </c>
      <c r="K9" s="1">
        <v>269.39999999999998</v>
      </c>
      <c r="L9" s="1">
        <f t="shared" si="0"/>
        <v>542.54999999999995</v>
      </c>
      <c r="M9" s="1">
        <f t="shared" si="1"/>
        <v>8.5825187866364665</v>
      </c>
      <c r="N9" s="4">
        <f t="shared" si="2"/>
        <v>-9.0372612989812531</v>
      </c>
    </row>
    <row r="10" spans="1:14" x14ac:dyDescent="0.2">
      <c r="A10" s="10" t="s">
        <v>1328</v>
      </c>
      <c r="B10" s="10" t="s">
        <v>1320</v>
      </c>
      <c r="C10" s="10" t="s">
        <v>1327</v>
      </c>
      <c r="D10" s="180" t="s">
        <v>289</v>
      </c>
      <c r="E10" s="181">
        <v>-1.0780899469273741</v>
      </c>
      <c r="F10" s="181">
        <v>0.18704665412041702</v>
      </c>
      <c r="G10" s="181">
        <v>-7.562551</v>
      </c>
      <c r="H10" s="182">
        <v>5.9496310000000004E-4</v>
      </c>
      <c r="I10" s="182">
        <v>1.1948762499999896E-5</v>
      </c>
      <c r="K10" s="1">
        <v>269.39999999999998</v>
      </c>
      <c r="L10" s="1">
        <f t="shared" si="0"/>
        <v>542.54999999999995</v>
      </c>
      <c r="M10" s="1">
        <f t="shared" si="1"/>
        <v>8.5825187866364665</v>
      </c>
      <c r="N10" s="4">
        <f t="shared" si="2"/>
        <v>-9.6606087335638406</v>
      </c>
    </row>
    <row r="11" spans="1:14" x14ac:dyDescent="0.2">
      <c r="A11" s="10" t="s">
        <v>1328</v>
      </c>
      <c r="B11" s="10" t="s">
        <v>1320</v>
      </c>
      <c r="C11" s="10" t="s">
        <v>1327</v>
      </c>
      <c r="D11" s="180" t="s">
        <v>299</v>
      </c>
      <c r="E11" s="181">
        <v>-0.67584378226848152</v>
      </c>
      <c r="F11" s="181">
        <v>0.18704665412041702</v>
      </c>
      <c r="G11" s="181">
        <v>-7.1629160000000001</v>
      </c>
      <c r="H11" s="182">
        <v>5.9831459999999995E-4</v>
      </c>
      <c r="I11" s="182">
        <v>1.5300262499999811E-5</v>
      </c>
      <c r="K11" s="1">
        <v>269.39999999999998</v>
      </c>
      <c r="L11" s="1">
        <f t="shared" si="0"/>
        <v>542.54999999999995</v>
      </c>
      <c r="M11" s="1">
        <f t="shared" si="1"/>
        <v>8.5825187866364665</v>
      </c>
      <c r="N11" s="4">
        <f t="shared" si="2"/>
        <v>-9.258362568904948</v>
      </c>
    </row>
    <row r="12" spans="1:14" x14ac:dyDescent="0.2">
      <c r="A12" s="10" t="s">
        <v>1328</v>
      </c>
      <c r="B12" s="10" t="s">
        <v>1320</v>
      </c>
      <c r="C12" s="10" t="s">
        <v>1327</v>
      </c>
      <c r="D12" s="180" t="s">
        <v>353</v>
      </c>
      <c r="E12" s="181">
        <v>-0.59530593629830708</v>
      </c>
      <c r="F12" s="181">
        <v>0.1408195535466274</v>
      </c>
      <c r="G12" s="181">
        <v>-7.1093999999999999</v>
      </c>
      <c r="H12" s="182">
        <v>5.9852869999999999E-4</v>
      </c>
      <c r="I12" s="182">
        <v>2.8848424999999974E-5</v>
      </c>
      <c r="K12" s="1">
        <v>269.39999999999998</v>
      </c>
      <c r="L12" s="1">
        <f t="shared" si="0"/>
        <v>542.54999999999995</v>
      </c>
      <c r="M12" s="1">
        <f t="shared" si="1"/>
        <v>8.5825187866364665</v>
      </c>
      <c r="N12" s="4">
        <f t="shared" si="2"/>
        <v>-9.1778247229347727</v>
      </c>
    </row>
    <row r="13" spans="1:14" x14ac:dyDescent="0.2">
      <c r="A13" s="10" t="s">
        <v>1328</v>
      </c>
      <c r="B13" s="10" t="s">
        <v>1320</v>
      </c>
      <c r="C13" s="10" t="s">
        <v>1327</v>
      </c>
      <c r="D13" s="180" t="s">
        <v>355</v>
      </c>
      <c r="E13" s="181">
        <v>-0.78064698447821712</v>
      </c>
      <c r="F13" s="181">
        <v>0.1408195535466274</v>
      </c>
      <c r="G13" s="181">
        <v>-7.293533</v>
      </c>
      <c r="H13" s="182">
        <v>5.6153330000000001E-4</v>
      </c>
      <c r="I13" s="182">
        <v>-8.1469750000000068E-6</v>
      </c>
      <c r="K13" s="1">
        <v>269.39999999999998</v>
      </c>
      <c r="L13" s="1">
        <f t="shared" si="0"/>
        <v>542.54999999999995</v>
      </c>
      <c r="M13" s="1">
        <f t="shared" si="1"/>
        <v>8.5825187866364665</v>
      </c>
      <c r="N13" s="4">
        <f t="shared" si="2"/>
        <v>-9.3631657711146836</v>
      </c>
    </row>
    <row r="14" spans="1:14" x14ac:dyDescent="0.2">
      <c r="A14" s="10" t="s">
        <v>1328</v>
      </c>
      <c r="B14" s="10" t="s">
        <v>1320</v>
      </c>
      <c r="C14" s="10" t="s">
        <v>1327</v>
      </c>
      <c r="D14" s="180" t="s">
        <v>357</v>
      </c>
      <c r="E14" s="181">
        <v>-0.66125478922351988</v>
      </c>
      <c r="F14" s="181">
        <v>0.1408195535466274</v>
      </c>
      <c r="G14" s="181">
        <v>-7.174919</v>
      </c>
      <c r="H14" s="182">
        <v>5.636708E-4</v>
      </c>
      <c r="I14" s="182">
        <v>-6.0094750000000158E-6</v>
      </c>
      <c r="K14" s="1">
        <v>269.39999999999998</v>
      </c>
      <c r="L14" s="1">
        <f t="shared" si="0"/>
        <v>542.54999999999995</v>
      </c>
      <c r="M14" s="1">
        <f t="shared" si="1"/>
        <v>8.5825187866364665</v>
      </c>
      <c r="N14" s="4">
        <f t="shared" si="2"/>
        <v>-9.2437735758599864</v>
      </c>
    </row>
    <row r="15" spans="1:14" x14ac:dyDescent="0.2">
      <c r="A15" s="10" t="s">
        <v>1328</v>
      </c>
      <c r="B15" s="10" t="s">
        <v>1320</v>
      </c>
      <c r="C15" s="10" t="s">
        <v>1327</v>
      </c>
      <c r="D15" s="180" t="s">
        <v>361</v>
      </c>
      <c r="E15" s="181">
        <v>-2.8166344986740866</v>
      </c>
      <c r="F15" s="181">
        <v>0.1408195535466274</v>
      </c>
      <c r="G15" s="181">
        <v>-9.3162500000000001</v>
      </c>
      <c r="H15" s="182">
        <v>7.5589329999999999E-4</v>
      </c>
      <c r="I15" s="182">
        <v>1.8621302499999997E-4</v>
      </c>
      <c r="K15" s="1">
        <v>269.39999999999998</v>
      </c>
      <c r="L15" s="1">
        <f t="shared" si="0"/>
        <v>542.54999999999995</v>
      </c>
      <c r="M15" s="1">
        <f t="shared" si="1"/>
        <v>8.5825187866364665</v>
      </c>
      <c r="N15" s="4">
        <f t="shared" si="2"/>
        <v>-11.399153285310554</v>
      </c>
    </row>
    <row r="16" spans="1:14" x14ac:dyDescent="0.2">
      <c r="A16" s="10" t="s">
        <v>1328</v>
      </c>
      <c r="B16" s="10" t="s">
        <v>1320</v>
      </c>
      <c r="C16" s="10" t="s">
        <v>1327</v>
      </c>
      <c r="D16" s="180" t="s">
        <v>365</v>
      </c>
      <c r="E16" s="181">
        <v>-2.6001202644702071</v>
      </c>
      <c r="F16" s="181">
        <v>0.1408195535466274</v>
      </c>
      <c r="G16" s="181">
        <v>-9.1011469999999992</v>
      </c>
      <c r="H16" s="182">
        <v>7.7621910000000001E-4</v>
      </c>
      <c r="I16" s="182">
        <v>2.0653882499999999E-4</v>
      </c>
      <c r="K16" s="1">
        <v>269.39999999999998</v>
      </c>
      <c r="L16" s="1">
        <f t="shared" si="0"/>
        <v>542.54999999999995</v>
      </c>
      <c r="M16" s="1">
        <f t="shared" si="1"/>
        <v>8.5825187866364665</v>
      </c>
      <c r="N16" s="4">
        <f t="shared" si="2"/>
        <v>-11.182639051106673</v>
      </c>
    </row>
    <row r="17" spans="1:14" x14ac:dyDescent="0.2">
      <c r="A17" s="10" t="s">
        <v>1328</v>
      </c>
      <c r="B17" s="10" t="s">
        <v>1320</v>
      </c>
      <c r="C17" s="10" t="s">
        <v>1327</v>
      </c>
      <c r="D17" s="180" t="s">
        <v>367</v>
      </c>
      <c r="E17" s="181">
        <v>-0.72027045179268168</v>
      </c>
      <c r="F17" s="181">
        <v>0.1408195535466274</v>
      </c>
      <c r="G17" s="181">
        <v>-7.2335500000000001</v>
      </c>
      <c r="H17" s="182">
        <v>5.984149E-4</v>
      </c>
      <c r="I17" s="182">
        <v>2.8734624999999982E-5</v>
      </c>
      <c r="K17" s="1">
        <v>269.39999999999998</v>
      </c>
      <c r="L17" s="1">
        <f t="shared" si="0"/>
        <v>542.54999999999995</v>
      </c>
      <c r="M17" s="1">
        <f t="shared" si="1"/>
        <v>8.5825187866364665</v>
      </c>
      <c r="N17" s="4">
        <f t="shared" si="2"/>
        <v>-9.3027892384291491</v>
      </c>
    </row>
    <row r="18" spans="1:14" x14ac:dyDescent="0.2">
      <c r="A18" s="10" t="s">
        <v>1328</v>
      </c>
      <c r="B18" s="10" t="s">
        <v>1320</v>
      </c>
      <c r="C18" s="10" t="s">
        <v>1327</v>
      </c>
      <c r="D18" s="180" t="s">
        <v>403</v>
      </c>
      <c r="E18" s="181">
        <v>-0.60805094715465913</v>
      </c>
      <c r="F18" s="181">
        <v>0.39590292804597677</v>
      </c>
      <c r="G18" s="181">
        <v>-6.9993410000000003</v>
      </c>
      <c r="H18" s="182">
        <v>5.6308059999999997E-4</v>
      </c>
      <c r="I18" s="182">
        <v>1.4504966666666671E-5</v>
      </c>
      <c r="K18" s="1">
        <v>269.39999999999998</v>
      </c>
      <c r="L18" s="1">
        <f t="shared" si="0"/>
        <v>542.54999999999995</v>
      </c>
      <c r="M18" s="1">
        <f t="shared" si="1"/>
        <v>8.5825187866364665</v>
      </c>
      <c r="N18" s="4">
        <f t="shared" si="2"/>
        <v>-9.1905697337911256</v>
      </c>
    </row>
    <row r="19" spans="1:14" x14ac:dyDescent="0.2">
      <c r="A19" s="10" t="s">
        <v>1328</v>
      </c>
      <c r="B19" s="10" t="s">
        <v>1320</v>
      </c>
      <c r="C19" s="10" t="s">
        <v>1327</v>
      </c>
      <c r="D19" s="180" t="s">
        <v>404</v>
      </c>
      <c r="E19" s="181">
        <v>-2.6806042960770826</v>
      </c>
      <c r="F19" s="181">
        <v>0.39590292804597677</v>
      </c>
      <c r="G19" s="181">
        <v>-9.0586400000000005</v>
      </c>
      <c r="H19" s="182">
        <v>7.7085010000000004E-4</v>
      </c>
      <c r="I19" s="182">
        <v>2.2227446666666674E-4</v>
      </c>
      <c r="K19" s="1">
        <v>269.39999999999998</v>
      </c>
      <c r="L19" s="1">
        <f t="shared" si="0"/>
        <v>542.54999999999995</v>
      </c>
      <c r="M19" s="1">
        <f t="shared" si="1"/>
        <v>8.5825187866364665</v>
      </c>
      <c r="N19" s="4">
        <f t="shared" si="2"/>
        <v>-11.263123082713548</v>
      </c>
    </row>
    <row r="20" spans="1:14" x14ac:dyDescent="0.2">
      <c r="A20" s="10" t="s">
        <v>1328</v>
      </c>
      <c r="B20" s="10" t="s">
        <v>1320</v>
      </c>
      <c r="C20" s="10" t="s">
        <v>1327</v>
      </c>
      <c r="D20" s="180" t="s">
        <v>405</v>
      </c>
      <c r="E20" s="181">
        <v>-2.2513048494224863</v>
      </c>
      <c r="F20" s="181">
        <v>0.39590292804597677</v>
      </c>
      <c r="G20" s="181">
        <v>-8.6320859999999993</v>
      </c>
      <c r="H20" s="182">
        <v>6.6039650000000001E-4</v>
      </c>
      <c r="I20" s="182">
        <v>1.1182086666666671E-4</v>
      </c>
      <c r="K20" s="1">
        <v>269.39999999999998</v>
      </c>
      <c r="L20" s="1">
        <f t="shared" si="0"/>
        <v>542.54999999999995</v>
      </c>
      <c r="M20" s="1">
        <f t="shared" si="1"/>
        <v>8.5825187866364665</v>
      </c>
      <c r="N20" s="4">
        <f t="shared" si="2"/>
        <v>-10.833823636058952</v>
      </c>
    </row>
    <row r="21" spans="1:14" x14ac:dyDescent="0.2">
      <c r="A21" s="10" t="s">
        <v>1328</v>
      </c>
      <c r="B21" s="10" t="s">
        <v>1320</v>
      </c>
      <c r="C21" s="10" t="s">
        <v>1327</v>
      </c>
      <c r="D21" s="180" t="s">
        <v>407</v>
      </c>
      <c r="E21" s="181">
        <v>-0.84832051395788977</v>
      </c>
      <c r="F21" s="181">
        <v>0.39590292804597677</v>
      </c>
      <c r="G21" s="181">
        <v>-7.2380740000000001</v>
      </c>
      <c r="H21" s="182">
        <v>5.127628E-4</v>
      </c>
      <c r="I21" s="182">
        <v>-3.5812833333333303E-5</v>
      </c>
      <c r="K21" s="1">
        <v>269.39999999999998</v>
      </c>
      <c r="L21" s="1">
        <f t="shared" si="0"/>
        <v>542.54999999999995</v>
      </c>
      <c r="M21" s="1">
        <f t="shared" si="1"/>
        <v>8.5825187866364665</v>
      </c>
      <c r="N21" s="4">
        <f t="shared" si="2"/>
        <v>-9.4308393005943572</v>
      </c>
    </row>
    <row r="22" spans="1:14" x14ac:dyDescent="0.2">
      <c r="A22" s="10" t="s">
        <v>1328</v>
      </c>
      <c r="B22" s="10" t="s">
        <v>1320</v>
      </c>
      <c r="C22" s="10" t="s">
        <v>1327</v>
      </c>
      <c r="D22" s="180" t="s">
        <v>408</v>
      </c>
      <c r="E22" s="181">
        <v>-0.68797809554743683</v>
      </c>
      <c r="F22" s="181">
        <v>0.39590292804597677</v>
      </c>
      <c r="G22" s="181">
        <v>-7.0787570000000004</v>
      </c>
      <c r="H22" s="182">
        <v>5.5106290000000004E-4</v>
      </c>
      <c r="I22" s="182">
        <v>2.4872666666667402E-6</v>
      </c>
      <c r="K22" s="1">
        <v>269.39999999999998</v>
      </c>
      <c r="L22" s="1">
        <f t="shared" si="0"/>
        <v>542.54999999999995</v>
      </c>
      <c r="M22" s="1">
        <f t="shared" si="1"/>
        <v>8.5825187866364665</v>
      </c>
      <c r="N22" s="4">
        <f t="shared" si="2"/>
        <v>-9.2704968821839024</v>
      </c>
    </row>
    <row r="23" spans="1:14" x14ac:dyDescent="0.2">
      <c r="A23" s="10" t="s">
        <v>1328</v>
      </c>
      <c r="B23" s="10" t="s">
        <v>1320</v>
      </c>
      <c r="C23" s="10" t="s">
        <v>1327</v>
      </c>
      <c r="D23" s="180" t="s">
        <v>409</v>
      </c>
      <c r="E23" s="181">
        <v>-1.2448564319937905</v>
      </c>
      <c r="F23" s="181">
        <v>0.39590292804597677</v>
      </c>
      <c r="G23" s="181">
        <v>-7.6320740000000002</v>
      </c>
      <c r="H23" s="182">
        <v>5.2886139999999996E-4</v>
      </c>
      <c r="I23" s="182">
        <v>-1.9714233333333335E-5</v>
      </c>
      <c r="K23" s="1">
        <v>269.39999999999998</v>
      </c>
      <c r="L23" s="1">
        <f t="shared" si="0"/>
        <v>542.54999999999995</v>
      </c>
      <c r="M23" s="1">
        <f t="shared" si="1"/>
        <v>8.5825187866364665</v>
      </c>
      <c r="N23" s="4">
        <f t="shared" si="2"/>
        <v>-9.827375218630257</v>
      </c>
    </row>
    <row r="24" spans="1:14" x14ac:dyDescent="0.2">
      <c r="A24" s="10" t="s">
        <v>1328</v>
      </c>
      <c r="B24" s="10" t="s">
        <v>1320</v>
      </c>
      <c r="C24" s="10" t="s">
        <v>1327</v>
      </c>
      <c r="D24" s="180" t="s">
        <v>411</v>
      </c>
      <c r="E24" s="181">
        <v>-0.8151876232024291</v>
      </c>
      <c r="F24" s="181">
        <v>0.39590292804597677</v>
      </c>
      <c r="G24" s="181">
        <v>-7.2051530000000001</v>
      </c>
      <c r="H24" s="182">
        <v>5.2466609999999995E-4</v>
      </c>
      <c r="I24" s="182">
        <v>-2.3909533333333352E-5</v>
      </c>
      <c r="K24" s="1">
        <v>269.39999999999998</v>
      </c>
      <c r="L24" s="1">
        <f t="shared" si="0"/>
        <v>542.54999999999995</v>
      </c>
      <c r="M24" s="1">
        <f t="shared" si="1"/>
        <v>8.5825187866364665</v>
      </c>
      <c r="N24" s="4">
        <f t="shared" si="2"/>
        <v>-9.3977064098388965</v>
      </c>
    </row>
    <row r="25" spans="1:14" x14ac:dyDescent="0.2">
      <c r="A25" s="10" t="s">
        <v>1328</v>
      </c>
      <c r="B25" s="10" t="s">
        <v>1320</v>
      </c>
      <c r="C25" s="10" t="s">
        <v>1327</v>
      </c>
      <c r="D25" s="180" t="s">
        <v>443</v>
      </c>
      <c r="E25" s="181">
        <v>-0.62260633019661782</v>
      </c>
      <c r="F25" s="181">
        <v>0.2618967233782924</v>
      </c>
      <c r="G25" s="181">
        <v>-6.9737859999999996</v>
      </c>
      <c r="H25" s="182">
        <v>5.9626380000000004E-4</v>
      </c>
      <c r="I25" s="182">
        <v>6.7726687500000013E-5</v>
      </c>
      <c r="K25" s="1">
        <v>269.39999999999998</v>
      </c>
      <c r="L25" s="1">
        <f t="shared" si="0"/>
        <v>542.54999999999995</v>
      </c>
      <c r="M25" s="1">
        <f t="shared" si="1"/>
        <v>8.5825187866364665</v>
      </c>
      <c r="N25" s="4">
        <f t="shared" si="2"/>
        <v>-9.2051251168330843</v>
      </c>
    </row>
    <row r="26" spans="1:14" x14ac:dyDescent="0.2">
      <c r="A26" s="10" t="s">
        <v>1328</v>
      </c>
      <c r="B26" s="10" t="s">
        <v>1320</v>
      </c>
      <c r="C26" s="10" t="s">
        <v>1327</v>
      </c>
      <c r="D26" s="180" t="s">
        <v>452</v>
      </c>
      <c r="E26" s="181">
        <v>-1.3528240655908963</v>
      </c>
      <c r="F26" s="181">
        <v>0.45403765235079596</v>
      </c>
      <c r="G26" s="181">
        <v>-7.7435450000000001</v>
      </c>
      <c r="H26" s="182">
        <v>5.6971110000000001E-4</v>
      </c>
      <c r="I26" s="182">
        <v>4.6532822222222227E-5</v>
      </c>
      <c r="K26" s="1">
        <v>269.39999999999998</v>
      </c>
      <c r="L26" s="1">
        <f t="shared" si="0"/>
        <v>542.54999999999995</v>
      </c>
      <c r="M26" s="1">
        <f t="shared" si="1"/>
        <v>8.5825187866364665</v>
      </c>
      <c r="N26" s="4">
        <f t="shared" si="2"/>
        <v>-9.9353428522273628</v>
      </c>
    </row>
    <row r="27" spans="1:14" x14ac:dyDescent="0.2">
      <c r="A27" s="10" t="s">
        <v>1328</v>
      </c>
      <c r="B27" s="10" t="s">
        <v>1320</v>
      </c>
      <c r="C27" s="10" t="s">
        <v>1327</v>
      </c>
      <c r="D27" s="180" t="s">
        <v>454</v>
      </c>
      <c r="E27" s="181">
        <v>-0.56498840727980948</v>
      </c>
      <c r="F27" s="181">
        <v>0.45403765235079596</v>
      </c>
      <c r="G27" s="181">
        <v>-6.9607510000000001</v>
      </c>
      <c r="H27" s="182">
        <v>5.3992649999999999E-4</v>
      </c>
      <c r="I27" s="182">
        <v>1.6748222222222201E-5</v>
      </c>
      <c r="K27" s="1">
        <v>269.39999999999998</v>
      </c>
      <c r="L27" s="1">
        <f t="shared" si="0"/>
        <v>542.54999999999995</v>
      </c>
      <c r="M27" s="1">
        <f t="shared" si="1"/>
        <v>8.5825187866364665</v>
      </c>
      <c r="N27" s="4">
        <f t="shared" si="2"/>
        <v>-9.147507193916276</v>
      </c>
    </row>
    <row r="28" spans="1:14" x14ac:dyDescent="0.2">
      <c r="A28" s="10" t="s">
        <v>1328</v>
      </c>
      <c r="B28" s="10" t="s">
        <v>1320</v>
      </c>
      <c r="C28" s="10" t="s">
        <v>1327</v>
      </c>
      <c r="D28" s="180" t="s">
        <v>463</v>
      </c>
      <c r="E28" s="181">
        <v>-1.2742210552023625</v>
      </c>
      <c r="F28" s="181">
        <v>0.45403765235079596</v>
      </c>
      <c r="G28" s="181">
        <v>-7.6654450000000001</v>
      </c>
      <c r="H28" s="182">
        <v>6.4161890000000003E-4</v>
      </c>
      <c r="I28" s="182">
        <v>1.1844062222222224E-4</v>
      </c>
      <c r="K28" s="1">
        <v>269.39999999999998</v>
      </c>
      <c r="L28" s="1">
        <f t="shared" si="0"/>
        <v>542.54999999999995</v>
      </c>
      <c r="M28" s="1">
        <f t="shared" si="1"/>
        <v>8.5825187866364665</v>
      </c>
      <c r="N28" s="4">
        <f t="shared" si="2"/>
        <v>-9.856739841838829</v>
      </c>
    </row>
    <row r="29" spans="1:14" x14ac:dyDescent="0.2">
      <c r="A29" s="10" t="s">
        <v>1328</v>
      </c>
      <c r="B29" s="10" t="s">
        <v>1320</v>
      </c>
      <c r="C29" s="10" t="s">
        <v>1327</v>
      </c>
      <c r="D29" s="180" t="s">
        <v>473</v>
      </c>
      <c r="E29" s="181">
        <v>-1.4132134778993555</v>
      </c>
      <c r="F29" s="181">
        <v>0.42371787596193877</v>
      </c>
      <c r="G29" s="181">
        <v>-7.7855129999999999</v>
      </c>
      <c r="H29" s="182">
        <v>5.8918200000000005E-4</v>
      </c>
      <c r="I29" s="182">
        <v>7.632337272727276E-5</v>
      </c>
      <c r="K29" s="1">
        <v>269.39999999999998</v>
      </c>
      <c r="L29" s="1">
        <f t="shared" si="0"/>
        <v>542.54999999999995</v>
      </c>
      <c r="M29" s="1">
        <f t="shared" si="1"/>
        <v>8.5825187866364665</v>
      </c>
      <c r="N29" s="4">
        <f t="shared" si="2"/>
        <v>-9.9957322645358211</v>
      </c>
    </row>
    <row r="30" spans="1:14" x14ac:dyDescent="0.2">
      <c r="A30" s="10" t="s">
        <v>1328</v>
      </c>
      <c r="B30" s="10" t="s">
        <v>1320</v>
      </c>
      <c r="C30" s="10" t="s">
        <v>1327</v>
      </c>
      <c r="D30" s="180" t="s">
        <v>476</v>
      </c>
      <c r="E30" s="181">
        <v>-1.4009401579456737</v>
      </c>
      <c r="F30" s="181">
        <v>0.42371787596193877</v>
      </c>
      <c r="G30" s="181">
        <v>-7.7733179999999997</v>
      </c>
      <c r="H30" s="182">
        <v>5.4734360000000004E-4</v>
      </c>
      <c r="I30" s="182">
        <v>3.4484972727272744E-5</v>
      </c>
      <c r="K30" s="1">
        <v>269.39999999999998</v>
      </c>
      <c r="L30" s="1">
        <f t="shared" si="0"/>
        <v>542.54999999999995</v>
      </c>
      <c r="M30" s="1">
        <f t="shared" si="1"/>
        <v>8.5825187866364665</v>
      </c>
      <c r="N30" s="4">
        <f t="shared" si="2"/>
        <v>-9.9834589445821393</v>
      </c>
    </row>
    <row r="31" spans="1:14" x14ac:dyDescent="0.2">
      <c r="A31" s="10" t="s">
        <v>1328</v>
      </c>
      <c r="B31" s="10" t="s">
        <v>1320</v>
      </c>
      <c r="C31" s="10" t="s">
        <v>1327</v>
      </c>
      <c r="D31" s="180" t="s">
        <v>478</v>
      </c>
      <c r="E31" s="181">
        <v>-1.2525270869910843</v>
      </c>
      <c r="F31" s="181">
        <v>0.42371787596193877</v>
      </c>
      <c r="G31" s="181">
        <v>-7.6258520000000001</v>
      </c>
      <c r="H31" s="182">
        <v>5.6272060000000005E-4</v>
      </c>
      <c r="I31" s="182">
        <v>4.9861972727272756E-5</v>
      </c>
      <c r="K31" s="1">
        <v>269.39999999999998</v>
      </c>
      <c r="L31" s="1">
        <f t="shared" si="0"/>
        <v>542.54999999999995</v>
      </c>
      <c r="M31" s="1">
        <f t="shared" si="1"/>
        <v>8.5825187866364665</v>
      </c>
      <c r="N31" s="4">
        <f t="shared" si="2"/>
        <v>-9.8350458736275499</v>
      </c>
    </row>
    <row r="32" spans="1:14" x14ac:dyDescent="0.2">
      <c r="A32" s="10" t="s">
        <v>1328</v>
      </c>
      <c r="B32" s="10" t="s">
        <v>1320</v>
      </c>
      <c r="C32" s="10" t="s">
        <v>1327</v>
      </c>
      <c r="D32" s="180" t="s">
        <v>467</v>
      </c>
      <c r="E32" s="181">
        <v>-1.8674312314528319</v>
      </c>
      <c r="F32" s="181">
        <v>0.45403765235079596</v>
      </c>
      <c r="G32" s="181">
        <v>-8.2548589999999997</v>
      </c>
      <c r="H32" s="182">
        <v>6.5464889999999995E-4</v>
      </c>
      <c r="I32" s="182">
        <v>1.3147062222222216E-4</v>
      </c>
      <c r="K32" s="1">
        <v>269.39999999999998</v>
      </c>
      <c r="L32" s="1">
        <f t="shared" si="0"/>
        <v>542.54999999999995</v>
      </c>
      <c r="M32" s="1">
        <f t="shared" si="1"/>
        <v>8.5825187866364665</v>
      </c>
      <c r="N32" s="4">
        <f t="shared" si="2"/>
        <v>-10.449950018089298</v>
      </c>
    </row>
    <row r="33" spans="1:14" x14ac:dyDescent="0.2">
      <c r="A33" s="10" t="s">
        <v>1328</v>
      </c>
      <c r="B33" s="10" t="s">
        <v>1320</v>
      </c>
      <c r="C33" s="10" t="s">
        <v>1327</v>
      </c>
      <c r="D33" s="180" t="s">
        <v>469</v>
      </c>
      <c r="E33" s="181">
        <v>-1.8837299932604745</v>
      </c>
      <c r="F33" s="181">
        <v>0.42371787596193877</v>
      </c>
      <c r="G33" s="181">
        <v>-8.2530269999999994</v>
      </c>
      <c r="H33" s="182">
        <v>9.4148639999999998E-4</v>
      </c>
      <c r="I33" s="182">
        <v>4.2862777272727269E-4</v>
      </c>
      <c r="K33" s="1">
        <v>269.39999999999998</v>
      </c>
      <c r="L33" s="1">
        <f t="shared" si="0"/>
        <v>542.54999999999995</v>
      </c>
      <c r="M33" s="1">
        <f t="shared" si="1"/>
        <v>8.5825187866364665</v>
      </c>
      <c r="N33" s="4">
        <f t="shared" si="2"/>
        <v>-10.46624877989694</v>
      </c>
    </row>
    <row r="34" spans="1:14" x14ac:dyDescent="0.2">
      <c r="A34" s="10" t="s">
        <v>1328</v>
      </c>
      <c r="B34" s="10" t="s">
        <v>1320</v>
      </c>
      <c r="C34" s="10" t="s">
        <v>1327</v>
      </c>
      <c r="D34" s="180" t="s">
        <v>471</v>
      </c>
      <c r="E34" s="181">
        <v>-1.9058783288259384</v>
      </c>
      <c r="F34" s="181">
        <v>0.42371787596193877</v>
      </c>
      <c r="G34" s="181">
        <v>-8.2750339999999998</v>
      </c>
      <c r="H34" s="182">
        <v>6.4829380000000004E-4</v>
      </c>
      <c r="I34" s="182">
        <v>1.3543517272727275E-4</v>
      </c>
      <c r="K34" s="1">
        <v>269.39999999999998</v>
      </c>
      <c r="L34" s="1">
        <f t="shared" si="0"/>
        <v>542.54999999999995</v>
      </c>
      <c r="M34" s="1">
        <f t="shared" si="1"/>
        <v>8.5825187866364665</v>
      </c>
      <c r="N34" s="4">
        <f t="shared" si="2"/>
        <v>-10.488397115462405</v>
      </c>
    </row>
    <row r="35" spans="1:14" x14ac:dyDescent="0.2">
      <c r="E35" s="11"/>
      <c r="F35" s="11"/>
      <c r="G35" s="11"/>
      <c r="H35" s="12"/>
      <c r="I35" s="12"/>
      <c r="N35" s="4"/>
    </row>
    <row r="36" spans="1:14" x14ac:dyDescent="0.2">
      <c r="A36" s="10" t="s">
        <v>1364</v>
      </c>
      <c r="B36" s="10" t="s">
        <v>1320</v>
      </c>
      <c r="C36" s="10" t="s">
        <v>1327</v>
      </c>
      <c r="D36" s="180" t="s">
        <v>461</v>
      </c>
      <c r="E36" s="181">
        <v>-0.87318567816629944</v>
      </c>
      <c r="F36" s="181">
        <v>0.45403765235079596</v>
      </c>
      <c r="G36" s="181">
        <v>-7.2669759999999997</v>
      </c>
      <c r="H36" s="182">
        <v>5.3704070000000004E-4</v>
      </c>
      <c r="I36" s="182">
        <v>1.3862422222222256E-5</v>
      </c>
      <c r="K36" s="1">
        <v>269.39999999999998</v>
      </c>
      <c r="L36" s="1">
        <f t="shared" si="0"/>
        <v>542.54999999999995</v>
      </c>
      <c r="M36" s="1">
        <f t="shared" si="1"/>
        <v>8.5825187866364665</v>
      </c>
      <c r="N36" s="4">
        <f t="shared" si="2"/>
        <v>-9.4557044648027659</v>
      </c>
    </row>
    <row r="37" spans="1:14" x14ac:dyDescent="0.2">
      <c r="A37" s="10" t="s">
        <v>1364</v>
      </c>
      <c r="B37" s="10" t="s">
        <v>1320</v>
      </c>
      <c r="C37" s="10" t="s">
        <v>1327</v>
      </c>
      <c r="D37" s="180" t="s">
        <v>472</v>
      </c>
      <c r="E37" s="181">
        <v>-2.2505709217656156</v>
      </c>
      <c r="F37" s="181">
        <v>0.42371787596193877</v>
      </c>
      <c r="G37" s="181">
        <v>-8.6175270000000008</v>
      </c>
      <c r="H37" s="182">
        <v>7.0418840000000004E-4</v>
      </c>
      <c r="I37" s="182">
        <v>1.9132977272727275E-4</v>
      </c>
      <c r="K37" s="1">
        <v>269.39999999999998</v>
      </c>
      <c r="L37" s="1">
        <f t="shared" si="0"/>
        <v>542.54999999999995</v>
      </c>
      <c r="M37" s="1">
        <f t="shared" si="1"/>
        <v>8.5825187866364665</v>
      </c>
      <c r="N37" s="4">
        <f t="shared" si="2"/>
        <v>-10.833089708402081</v>
      </c>
    </row>
    <row r="38" spans="1:14" x14ac:dyDescent="0.2">
      <c r="A38" s="10" t="s">
        <v>1364</v>
      </c>
      <c r="B38" s="10" t="s">
        <v>1320</v>
      </c>
      <c r="C38" s="10" t="s">
        <v>1327</v>
      </c>
      <c r="D38" s="180" t="s">
        <v>474</v>
      </c>
      <c r="E38" s="181">
        <v>-2.6407870146204493</v>
      </c>
      <c r="F38" s="181">
        <v>0.42371787596193877</v>
      </c>
      <c r="G38" s="181">
        <v>-9.0052529999999997</v>
      </c>
      <c r="H38" s="182">
        <v>6.7579399999999996E-4</v>
      </c>
      <c r="I38" s="182">
        <v>1.6293537272727267E-4</v>
      </c>
      <c r="K38" s="1">
        <v>269.39999999999998</v>
      </c>
      <c r="L38" s="1">
        <f t="shared" si="0"/>
        <v>542.54999999999995</v>
      </c>
      <c r="M38" s="1">
        <f t="shared" si="1"/>
        <v>8.5825187866364665</v>
      </c>
      <c r="N38" s="4">
        <f t="shared" si="2"/>
        <v>-11.223305801256917</v>
      </c>
    </row>
    <row r="39" spans="1:14" x14ac:dyDescent="0.2">
      <c r="A39" s="10" t="s">
        <v>1364</v>
      </c>
      <c r="B39" s="10" t="s">
        <v>1320</v>
      </c>
      <c r="C39" s="10" t="s">
        <v>1327</v>
      </c>
      <c r="D39" s="180" t="s">
        <v>475</v>
      </c>
      <c r="E39" s="181">
        <v>-2.3169535302793864</v>
      </c>
      <c r="F39" s="181">
        <v>0.42371787596193877</v>
      </c>
      <c r="G39" s="181">
        <v>-8.6834860000000003</v>
      </c>
      <c r="H39" s="182">
        <v>6.657573E-4</v>
      </c>
      <c r="I39" s="182">
        <v>1.528986727272727E-4</v>
      </c>
      <c r="K39" s="1">
        <v>269.39999999999998</v>
      </c>
      <c r="L39" s="1">
        <f t="shared" si="0"/>
        <v>542.54999999999995</v>
      </c>
      <c r="M39" s="1">
        <f t="shared" si="1"/>
        <v>8.5825187866364665</v>
      </c>
      <c r="N39" s="4">
        <f t="shared" si="2"/>
        <v>-10.899472316915853</v>
      </c>
    </row>
    <row r="40" spans="1:14" x14ac:dyDescent="0.2">
      <c r="A40" s="10" t="s">
        <v>1364</v>
      </c>
      <c r="B40" s="10" t="s">
        <v>1320</v>
      </c>
      <c r="C40" s="10" t="s">
        <v>1327</v>
      </c>
      <c r="D40" s="180" t="s">
        <v>477</v>
      </c>
      <c r="E40" s="181">
        <v>-2.2895748180186137</v>
      </c>
      <c r="F40" s="181">
        <v>0.42371787596193877</v>
      </c>
      <c r="G40" s="181">
        <v>-8.6562819999999991</v>
      </c>
      <c r="H40" s="182">
        <v>6.8029340000000003E-4</v>
      </c>
      <c r="I40" s="182">
        <v>1.6743477272727274E-4</v>
      </c>
      <c r="K40" s="1">
        <v>269.39999999999998</v>
      </c>
      <c r="L40" s="1">
        <f t="shared" si="0"/>
        <v>542.54999999999995</v>
      </c>
      <c r="M40" s="1">
        <f t="shared" si="1"/>
        <v>8.5825187866364665</v>
      </c>
      <c r="N40" s="4">
        <f t="shared" si="2"/>
        <v>-10.872093604655081</v>
      </c>
    </row>
    <row r="41" spans="1:14" x14ac:dyDescent="0.2">
      <c r="A41" s="10" t="s">
        <v>1364</v>
      </c>
      <c r="B41" s="10" t="s">
        <v>1320</v>
      </c>
      <c r="C41" s="10" t="s">
        <v>1327</v>
      </c>
      <c r="D41" s="180" t="s">
        <v>479</v>
      </c>
      <c r="E41" s="181">
        <v>-2.4738235678244402</v>
      </c>
      <c r="F41" s="181">
        <v>0.42371787596193877</v>
      </c>
      <c r="G41" s="181">
        <v>-8.8393549999999994</v>
      </c>
      <c r="H41" s="182">
        <v>7.7209399999999997E-4</v>
      </c>
      <c r="I41" s="182">
        <v>2.5923537272727268E-4</v>
      </c>
      <c r="K41" s="1">
        <v>269.39999999999998</v>
      </c>
      <c r="L41" s="1">
        <f t="shared" si="0"/>
        <v>542.54999999999995</v>
      </c>
      <c r="M41" s="1">
        <f t="shared" si="1"/>
        <v>8.5825187866364665</v>
      </c>
      <c r="N41" s="4">
        <f t="shared" si="2"/>
        <v>-11.056342354460906</v>
      </c>
    </row>
    <row r="42" spans="1:14" x14ac:dyDescent="0.2">
      <c r="A42" s="10" t="s">
        <v>1364</v>
      </c>
      <c r="B42" s="10" t="s">
        <v>1320</v>
      </c>
      <c r="C42" s="10" t="s">
        <v>1327</v>
      </c>
      <c r="D42" s="180" t="s">
        <v>635</v>
      </c>
      <c r="E42" s="181">
        <v>-0.96073607585100973</v>
      </c>
      <c r="F42" s="181">
        <v>0.42371787596193877</v>
      </c>
      <c r="G42" s="181">
        <v>-7.3359230000000002</v>
      </c>
      <c r="H42" s="182">
        <v>5.7658000000000004E-4</v>
      </c>
      <c r="I42" s="182">
        <v>6.3721372727272747E-5</v>
      </c>
      <c r="K42" s="1">
        <v>269.39999999999998</v>
      </c>
      <c r="L42" s="1">
        <f t="shared" si="0"/>
        <v>542.54999999999995</v>
      </c>
      <c r="M42" s="1">
        <f t="shared" si="1"/>
        <v>8.5825187866364665</v>
      </c>
      <c r="N42" s="4">
        <f t="shared" si="2"/>
        <v>-9.5432548624874762</v>
      </c>
    </row>
    <row r="43" spans="1:14" s="8" customFormat="1" x14ac:dyDescent="0.2">
      <c r="A43" s="10" t="s">
        <v>1364</v>
      </c>
      <c r="B43" s="10" t="s">
        <v>1320</v>
      </c>
      <c r="C43" s="10" t="s">
        <v>1327</v>
      </c>
      <c r="D43" s="180" t="s">
        <v>464</v>
      </c>
      <c r="E43" s="181">
        <v>-2.2682924942660776</v>
      </c>
      <c r="F43" s="181">
        <v>0.45403765235079596</v>
      </c>
      <c r="G43" s="181">
        <v>-8.6531549999999999</v>
      </c>
      <c r="H43" s="182">
        <v>6.4297300000000003E-4</v>
      </c>
      <c r="I43" s="182">
        <v>1.1979472222222224E-4</v>
      </c>
      <c r="J43" s="183"/>
      <c r="K43" s="1">
        <v>269.39999999999998</v>
      </c>
      <c r="L43" s="1">
        <f t="shared" si="0"/>
        <v>542.54999999999995</v>
      </c>
      <c r="M43" s="1">
        <f t="shared" si="1"/>
        <v>8.5825187866364665</v>
      </c>
      <c r="N43" s="4">
        <f t="shared" si="2"/>
        <v>-10.850811280902544</v>
      </c>
    </row>
    <row r="44" spans="1:14" x14ac:dyDescent="0.2">
      <c r="A44" s="10" t="s">
        <v>1364</v>
      </c>
      <c r="B44" s="10" t="s">
        <v>1320</v>
      </c>
      <c r="C44" s="10" t="s">
        <v>1327</v>
      </c>
      <c r="D44" s="180" t="s">
        <v>481</v>
      </c>
      <c r="E44" s="181">
        <v>-2.6772356046527168</v>
      </c>
      <c r="F44" s="181">
        <v>0.42371787596193877</v>
      </c>
      <c r="G44" s="181">
        <v>-9.0414689999999993</v>
      </c>
      <c r="H44" s="182">
        <v>6.0426589999999997E-4</v>
      </c>
      <c r="I44" s="182">
        <v>9.1407272727272678E-5</v>
      </c>
      <c r="K44" s="1">
        <v>269.39999999999998</v>
      </c>
      <c r="L44" s="1">
        <f t="shared" si="0"/>
        <v>542.54999999999995</v>
      </c>
      <c r="M44" s="1">
        <f t="shared" si="1"/>
        <v>8.5825187866364665</v>
      </c>
      <c r="N44" s="4">
        <f t="shared" si="2"/>
        <v>-11.259754391289183</v>
      </c>
    </row>
    <row r="45" spans="1:14" x14ac:dyDescent="0.2">
      <c r="A45" s="10" t="s">
        <v>1364</v>
      </c>
      <c r="B45" s="10" t="s">
        <v>1320</v>
      </c>
      <c r="C45" s="10" t="s">
        <v>1327</v>
      </c>
      <c r="D45" s="180" t="s">
        <v>482</v>
      </c>
      <c r="E45" s="181">
        <v>-2.3752122979840973</v>
      </c>
      <c r="F45" s="181">
        <v>0.42371787596193877</v>
      </c>
      <c r="G45" s="181">
        <v>-8.7413729999999994</v>
      </c>
      <c r="H45" s="182">
        <v>5.3806950000000002E-4</v>
      </c>
      <c r="I45" s="182">
        <v>2.521087272727273E-5</v>
      </c>
      <c r="K45" s="1">
        <v>269.39999999999998</v>
      </c>
      <c r="L45" s="1">
        <f t="shared" si="0"/>
        <v>542.54999999999995</v>
      </c>
      <c r="M45" s="1">
        <f t="shared" si="1"/>
        <v>8.5825187866364665</v>
      </c>
      <c r="N45" s="4">
        <f t="shared" si="2"/>
        <v>-10.957731084620564</v>
      </c>
    </row>
    <row r="46" spans="1:14" x14ac:dyDescent="0.2">
      <c r="A46" s="10" t="s">
        <v>1364</v>
      </c>
      <c r="B46" s="10" t="s">
        <v>1320</v>
      </c>
      <c r="C46" s="10" t="s">
        <v>1327</v>
      </c>
      <c r="D46" s="180" t="s">
        <v>483</v>
      </c>
      <c r="E46" s="181">
        <v>-2.1973180985832563</v>
      </c>
      <c r="F46" s="181">
        <v>0.42371787596193877</v>
      </c>
      <c r="G46" s="181">
        <v>-8.5646140000000006</v>
      </c>
      <c r="H46" s="182">
        <v>6.9245750000000001E-4</v>
      </c>
      <c r="I46" s="182">
        <v>1.7959887272727272E-4</v>
      </c>
      <c r="K46" s="1">
        <v>269.39999999999998</v>
      </c>
      <c r="L46" s="1">
        <f t="shared" si="0"/>
        <v>542.54999999999995</v>
      </c>
      <c r="M46" s="1">
        <f t="shared" si="1"/>
        <v>8.5825187866364665</v>
      </c>
      <c r="N46" s="4">
        <f t="shared" si="2"/>
        <v>-10.779836885219723</v>
      </c>
    </row>
    <row r="47" spans="1:14" x14ac:dyDescent="0.2">
      <c r="A47" s="10" t="s">
        <v>1364</v>
      </c>
      <c r="B47" s="10" t="s">
        <v>1320</v>
      </c>
      <c r="C47" s="10" t="s">
        <v>1327</v>
      </c>
      <c r="D47" s="180" t="s">
        <v>484</v>
      </c>
      <c r="E47" s="181">
        <v>-2.6686498160077843</v>
      </c>
      <c r="F47" s="181">
        <v>0.42371787596193877</v>
      </c>
      <c r="G47" s="181">
        <v>-9.0329379999999997</v>
      </c>
      <c r="H47" s="182">
        <v>6.6175999999999995E-4</v>
      </c>
      <c r="I47" s="182">
        <v>1.4890137272727266E-4</v>
      </c>
      <c r="K47" s="1">
        <v>269.39999999999998</v>
      </c>
      <c r="L47" s="1">
        <f t="shared" si="0"/>
        <v>542.54999999999995</v>
      </c>
      <c r="M47" s="1">
        <f t="shared" si="1"/>
        <v>8.5825187866364665</v>
      </c>
      <c r="N47" s="4">
        <f t="shared" si="2"/>
        <v>-11.251168602644251</v>
      </c>
    </row>
    <row r="48" spans="1:14" x14ac:dyDescent="0.2">
      <c r="A48" s="10" t="s">
        <v>1364</v>
      </c>
      <c r="B48" s="10" t="s">
        <v>1320</v>
      </c>
      <c r="C48" s="10" t="s">
        <v>1327</v>
      </c>
      <c r="D48" s="180" t="s">
        <v>465</v>
      </c>
      <c r="E48" s="181">
        <v>-2.6475092456657023</v>
      </c>
      <c r="F48" s="181">
        <v>0.45403765235079596</v>
      </c>
      <c r="G48" s="181">
        <v>-9.0299449999999997</v>
      </c>
      <c r="H48" s="182">
        <v>6.5289160000000005E-4</v>
      </c>
      <c r="I48" s="182">
        <v>1.2971332222222226E-4</v>
      </c>
      <c r="K48" s="1">
        <v>269.39999999999998</v>
      </c>
      <c r="L48" s="1">
        <f t="shared" si="0"/>
        <v>542.54999999999995</v>
      </c>
      <c r="M48" s="1">
        <f t="shared" si="1"/>
        <v>8.5825187866364665</v>
      </c>
      <c r="N48" s="4">
        <f t="shared" si="2"/>
        <v>-11.230028032302169</v>
      </c>
    </row>
    <row r="49" spans="1:14" x14ac:dyDescent="0.2">
      <c r="A49" s="10" t="s">
        <v>1364</v>
      </c>
      <c r="B49" s="10" t="s">
        <v>1320</v>
      </c>
      <c r="C49" s="10" t="s">
        <v>1327</v>
      </c>
      <c r="D49" s="180" t="s">
        <v>466</v>
      </c>
      <c r="E49" s="181">
        <v>-2.5064636415058628</v>
      </c>
      <c r="F49" s="181">
        <v>0.45403765235079596</v>
      </c>
      <c r="G49" s="181">
        <v>-8.8898019999999995</v>
      </c>
      <c r="H49" s="182">
        <v>6.8621559999999999E-4</v>
      </c>
      <c r="I49" s="182">
        <v>1.630373222222222E-4</v>
      </c>
      <c r="K49" s="1">
        <v>269.39999999999998</v>
      </c>
      <c r="L49" s="1">
        <f t="shared" si="0"/>
        <v>542.54999999999995</v>
      </c>
      <c r="M49" s="1">
        <f t="shared" si="1"/>
        <v>8.5825187866364665</v>
      </c>
      <c r="N49" s="4">
        <f t="shared" si="2"/>
        <v>-11.08898242814233</v>
      </c>
    </row>
    <row r="50" spans="1:14" x14ac:dyDescent="0.2">
      <c r="A50" s="10" t="s">
        <v>1364</v>
      </c>
      <c r="B50" s="10" t="s">
        <v>1320</v>
      </c>
      <c r="C50" s="10" t="s">
        <v>1327</v>
      </c>
      <c r="D50" s="180" t="s">
        <v>468</v>
      </c>
      <c r="E50" s="181">
        <v>-2.1623726732762361</v>
      </c>
      <c r="F50" s="181">
        <v>0.45403765235079596</v>
      </c>
      <c r="G50" s="181">
        <v>-8.5479129999999994</v>
      </c>
      <c r="H50" s="182">
        <v>1.5733170000000001E-3</v>
      </c>
      <c r="I50" s="182">
        <v>1.0501387222222223E-3</v>
      </c>
      <c r="K50" s="1">
        <v>269.39999999999998</v>
      </c>
      <c r="L50" s="1">
        <f t="shared" si="0"/>
        <v>542.54999999999995</v>
      </c>
      <c r="M50" s="1">
        <f t="shared" si="1"/>
        <v>8.5825187866364665</v>
      </c>
      <c r="N50" s="4">
        <f t="shared" si="2"/>
        <v>-10.744891459912703</v>
      </c>
    </row>
    <row r="51" spans="1:14" x14ac:dyDescent="0.2">
      <c r="A51" s="10" t="s">
        <v>1364</v>
      </c>
      <c r="B51" s="10" t="s">
        <v>1320</v>
      </c>
      <c r="C51" s="10" t="s">
        <v>1327</v>
      </c>
      <c r="D51" s="180" t="s">
        <v>470</v>
      </c>
      <c r="E51" s="181">
        <v>-2.5161073943545942</v>
      </c>
      <c r="F51" s="181">
        <v>0.42371787596193877</v>
      </c>
      <c r="G51" s="181">
        <v>-8.8813689999999994</v>
      </c>
      <c r="H51" s="182">
        <v>6.6295899999999997E-4</v>
      </c>
      <c r="I51" s="182">
        <v>1.5010037272727267E-4</v>
      </c>
      <c r="K51" s="1">
        <v>269.39999999999998</v>
      </c>
      <c r="L51" s="1">
        <f t="shared" si="0"/>
        <v>542.54999999999995</v>
      </c>
      <c r="M51" s="1">
        <f t="shared" si="1"/>
        <v>8.5825187866364665</v>
      </c>
      <c r="N51" s="4">
        <f t="shared" si="2"/>
        <v>-11.098626180991062</v>
      </c>
    </row>
    <row r="52" spans="1:14" x14ac:dyDescent="0.2">
      <c r="E52" s="11"/>
      <c r="F52" s="11"/>
      <c r="G52" s="11"/>
      <c r="H52" s="12"/>
      <c r="I52" s="12"/>
      <c r="N52" s="4"/>
    </row>
    <row r="53" spans="1:14" x14ac:dyDescent="0.2">
      <c r="A53" s="10" t="s">
        <v>1365</v>
      </c>
      <c r="B53" s="10" t="s">
        <v>1322</v>
      </c>
      <c r="C53" s="10" t="s">
        <v>1326</v>
      </c>
      <c r="D53" s="10" t="s">
        <v>258</v>
      </c>
      <c r="E53" s="11">
        <v>-3.5966268686652425</v>
      </c>
      <c r="F53" s="11">
        <v>0.11251559536221771</v>
      </c>
      <c r="G53" s="11">
        <v>-9.9858209999999996</v>
      </c>
      <c r="H53" s="12">
        <v>1.0017069999999999E-3</v>
      </c>
      <c r="I53" s="12">
        <v>3.97826975E-4</v>
      </c>
      <c r="K53" s="1">
        <v>248.2</v>
      </c>
      <c r="L53" s="1">
        <f t="shared" si="0"/>
        <v>521.34999999999991</v>
      </c>
      <c r="M53" s="1">
        <f t="shared" si="1"/>
        <v>9.535348032325544</v>
      </c>
      <c r="N53" s="4">
        <f t="shared" si="2"/>
        <v>-13.131974900990787</v>
      </c>
    </row>
    <row r="54" spans="1:14" x14ac:dyDescent="0.2">
      <c r="A54" s="10" t="s">
        <v>1365</v>
      </c>
      <c r="B54" s="10" t="s">
        <v>1322</v>
      </c>
      <c r="C54" s="10" t="s">
        <v>1326</v>
      </c>
      <c r="D54" s="10" t="s">
        <v>260</v>
      </c>
      <c r="E54" s="11">
        <v>-3.788274764152888</v>
      </c>
      <c r="F54" s="11">
        <v>0.11251559536221771</v>
      </c>
      <c r="G54" s="11">
        <v>-10.17624</v>
      </c>
      <c r="H54" s="12">
        <v>1.0037049999999999E-3</v>
      </c>
      <c r="I54" s="12">
        <v>3.9982497500000002E-4</v>
      </c>
      <c r="K54" s="1">
        <v>248.2</v>
      </c>
      <c r="L54" s="1">
        <f t="shared" si="0"/>
        <v>521.34999999999991</v>
      </c>
      <c r="M54" s="1">
        <f t="shared" si="1"/>
        <v>9.535348032325544</v>
      </c>
      <c r="N54" s="4">
        <f t="shared" si="2"/>
        <v>-13.323622796478432</v>
      </c>
    </row>
    <row r="55" spans="1:14" x14ac:dyDescent="0.2">
      <c r="A55" s="10" t="s">
        <v>1365</v>
      </c>
      <c r="B55" s="10" t="s">
        <v>1322</v>
      </c>
      <c r="C55" s="10" t="s">
        <v>1326</v>
      </c>
      <c r="D55" s="10" t="s">
        <v>340</v>
      </c>
      <c r="E55" s="11">
        <v>-3.6591962947670753</v>
      </c>
      <c r="F55" s="11">
        <v>0.1408195535466274</v>
      </c>
      <c r="G55" s="11">
        <v>-10.153320000000001</v>
      </c>
      <c r="H55" s="12">
        <v>1.044082E-3</v>
      </c>
      <c r="I55" s="12">
        <v>4.7440172499999998E-4</v>
      </c>
      <c r="K55" s="1">
        <v>248.2</v>
      </c>
      <c r="L55" s="1">
        <f t="shared" si="0"/>
        <v>521.34999999999991</v>
      </c>
      <c r="M55" s="1">
        <f t="shared" si="1"/>
        <v>9.535348032325544</v>
      </c>
      <c r="N55" s="4">
        <f t="shared" si="2"/>
        <v>-13.194544327092618</v>
      </c>
    </row>
    <row r="56" spans="1:14" x14ac:dyDescent="0.2">
      <c r="A56" s="10" t="s">
        <v>1365</v>
      </c>
      <c r="B56" s="10" t="s">
        <v>1322</v>
      </c>
      <c r="C56" s="10" t="s">
        <v>1326</v>
      </c>
      <c r="D56" s="10" t="s">
        <v>379</v>
      </c>
      <c r="E56" s="11">
        <v>-3.7797510720554151</v>
      </c>
      <c r="F56" s="11">
        <v>0.21582264195619602</v>
      </c>
      <c r="G56" s="11">
        <v>-10.127879999999999</v>
      </c>
      <c r="H56" s="12">
        <v>9.2362100000000001E-4</v>
      </c>
      <c r="I56" s="12">
        <v>3.6739975714285712E-4</v>
      </c>
      <c r="K56" s="1">
        <v>248.2</v>
      </c>
      <c r="L56" s="1">
        <f t="shared" si="0"/>
        <v>521.34999999999991</v>
      </c>
      <c r="M56" s="1">
        <f t="shared" si="1"/>
        <v>9.535348032325544</v>
      </c>
      <c r="N56" s="4">
        <f t="shared" si="2"/>
        <v>-13.315099104380959</v>
      </c>
    </row>
    <row r="57" spans="1:14" x14ac:dyDescent="0.2">
      <c r="A57" s="10" t="s">
        <v>1365</v>
      </c>
      <c r="B57" s="10" t="s">
        <v>1322</v>
      </c>
      <c r="C57" s="10" t="s">
        <v>1326</v>
      </c>
      <c r="D57" s="10" t="s">
        <v>380</v>
      </c>
      <c r="E57" s="11">
        <v>-3.7468715567373634</v>
      </c>
      <c r="F57" s="11">
        <v>0.21582264195619602</v>
      </c>
      <c r="G57" s="11">
        <v>-10.09521</v>
      </c>
      <c r="H57" s="12">
        <v>9.2413439999999999E-4</v>
      </c>
      <c r="I57" s="12">
        <v>3.6791315714285709E-4</v>
      </c>
      <c r="K57" s="1">
        <v>248.2</v>
      </c>
      <c r="L57" s="1">
        <f t="shared" si="0"/>
        <v>521.34999999999991</v>
      </c>
      <c r="M57" s="1">
        <f t="shared" si="1"/>
        <v>9.535348032325544</v>
      </c>
      <c r="N57" s="4">
        <f t="shared" si="2"/>
        <v>-13.282219589062908</v>
      </c>
    </row>
    <row r="58" spans="1:14" x14ac:dyDescent="0.2">
      <c r="A58" s="10" t="s">
        <v>1365</v>
      </c>
      <c r="B58" s="10" t="s">
        <v>1322</v>
      </c>
      <c r="C58" s="10" t="s">
        <v>1326</v>
      </c>
      <c r="D58" s="10" t="s">
        <v>394</v>
      </c>
      <c r="E58" s="11">
        <v>-3.8667856751992691</v>
      </c>
      <c r="F58" s="11">
        <v>0.21582264195619602</v>
      </c>
      <c r="G58" s="11">
        <v>-10.214359999999999</v>
      </c>
      <c r="H58" s="12">
        <v>1.03151E-3</v>
      </c>
      <c r="I58" s="12">
        <v>4.7528875714285713E-4</v>
      </c>
      <c r="K58" s="1">
        <v>248.2</v>
      </c>
      <c r="L58" s="1">
        <f t="shared" si="0"/>
        <v>521.34999999999991</v>
      </c>
      <c r="M58" s="1">
        <f t="shared" si="1"/>
        <v>9.535348032325544</v>
      </c>
      <c r="N58" s="4">
        <f t="shared" si="2"/>
        <v>-13.402133707524813</v>
      </c>
    </row>
    <row r="59" spans="1:14" x14ac:dyDescent="0.2">
      <c r="A59" s="10" t="s">
        <v>1365</v>
      </c>
      <c r="B59" s="10" t="s">
        <v>1322</v>
      </c>
      <c r="C59" s="10" t="s">
        <v>1326</v>
      </c>
      <c r="D59" s="10" t="s">
        <v>418</v>
      </c>
      <c r="E59" s="11">
        <v>-3.672376693878654</v>
      </c>
      <c r="F59" s="11">
        <v>0.18042191775711619</v>
      </c>
      <c r="G59" s="11">
        <v>-10.09253</v>
      </c>
      <c r="H59" s="12">
        <v>9.6210909999999998E-4</v>
      </c>
      <c r="I59" s="12">
        <v>4.2444002999999998E-4</v>
      </c>
      <c r="K59" s="1">
        <v>248.2</v>
      </c>
      <c r="L59" s="1">
        <f t="shared" si="0"/>
        <v>521.34999999999991</v>
      </c>
      <c r="M59" s="1">
        <f t="shared" si="1"/>
        <v>9.535348032325544</v>
      </c>
      <c r="N59" s="4">
        <f t="shared" si="2"/>
        <v>-13.207724726204198</v>
      </c>
    </row>
    <row r="60" spans="1:14" x14ac:dyDescent="0.2">
      <c r="A60" s="10" t="s">
        <v>1365</v>
      </c>
      <c r="B60" s="10" t="s">
        <v>1322</v>
      </c>
      <c r="C60" s="10" t="s">
        <v>1326</v>
      </c>
      <c r="D60" s="10" t="s">
        <v>419</v>
      </c>
      <c r="E60" s="11">
        <v>-3.7803323403552413</v>
      </c>
      <c r="F60" s="11">
        <v>0.18042191775711619</v>
      </c>
      <c r="G60" s="11">
        <v>-10.19979</v>
      </c>
      <c r="H60" s="12">
        <v>9.743881E-4</v>
      </c>
      <c r="I60" s="12">
        <v>4.3671903000000001E-4</v>
      </c>
      <c r="K60" s="1">
        <v>248.2</v>
      </c>
      <c r="L60" s="1">
        <f t="shared" si="0"/>
        <v>521.34999999999991</v>
      </c>
      <c r="M60" s="1">
        <f t="shared" si="1"/>
        <v>9.535348032325544</v>
      </c>
      <c r="N60" s="4">
        <f t="shared" si="2"/>
        <v>-13.315680372680784</v>
      </c>
    </row>
    <row r="61" spans="1:14" x14ac:dyDescent="0.2">
      <c r="A61" s="10" t="s">
        <v>1365</v>
      </c>
      <c r="B61" s="10" t="s">
        <v>1322</v>
      </c>
      <c r="C61" s="10" t="s">
        <v>1326</v>
      </c>
      <c r="D61" s="10" t="s">
        <v>429</v>
      </c>
      <c r="E61" s="11">
        <v>-3.7698749548723542</v>
      </c>
      <c r="F61" s="11">
        <v>0.18042191775711619</v>
      </c>
      <c r="G61" s="11">
        <v>-10.189399999999999</v>
      </c>
      <c r="H61" s="12">
        <v>9.1837590000000001E-4</v>
      </c>
      <c r="I61" s="12">
        <v>3.8070683000000001E-4</v>
      </c>
      <c r="K61" s="1">
        <v>248.2</v>
      </c>
      <c r="L61" s="1">
        <f t="shared" si="0"/>
        <v>521.34999999999991</v>
      </c>
      <c r="M61" s="1">
        <f t="shared" si="1"/>
        <v>9.535348032325544</v>
      </c>
      <c r="N61" s="4">
        <f t="shared" si="2"/>
        <v>-13.305222987197897</v>
      </c>
    </row>
    <row r="62" spans="1:14" x14ac:dyDescent="0.2">
      <c r="A62" s="10" t="s">
        <v>1365</v>
      </c>
      <c r="B62" s="10" t="s">
        <v>1322</v>
      </c>
      <c r="C62" s="10" t="s">
        <v>1326</v>
      </c>
      <c r="D62" s="10" t="s">
        <v>445</v>
      </c>
      <c r="E62" s="11">
        <v>-3.680966627098714</v>
      </c>
      <c r="F62" s="11">
        <v>0.2618967233782924</v>
      </c>
      <c r="G62" s="11">
        <v>-10.01271</v>
      </c>
      <c r="H62" s="12">
        <v>1.1407710000000001E-3</v>
      </c>
      <c r="I62" s="12">
        <v>6.1223388750000004E-4</v>
      </c>
      <c r="K62" s="1">
        <v>248.2</v>
      </c>
      <c r="L62" s="1">
        <f t="shared" si="0"/>
        <v>521.34999999999991</v>
      </c>
      <c r="M62" s="1">
        <f t="shared" si="1"/>
        <v>9.535348032325544</v>
      </c>
      <c r="N62" s="4">
        <f t="shared" si="2"/>
        <v>-13.216314659424258</v>
      </c>
    </row>
    <row r="63" spans="1:14" x14ac:dyDescent="0.2">
      <c r="A63" s="10" t="s">
        <v>1365</v>
      </c>
      <c r="B63" s="10" t="s">
        <v>1322</v>
      </c>
      <c r="C63" s="10" t="s">
        <v>1326</v>
      </c>
      <c r="D63" s="10" t="s">
        <v>434</v>
      </c>
      <c r="E63" s="11">
        <v>-4.0030132774949712</v>
      </c>
      <c r="F63" s="11">
        <v>0.2618967233782924</v>
      </c>
      <c r="G63" s="11">
        <v>-10.332710000000001</v>
      </c>
      <c r="H63" s="12">
        <v>9.4288439999999998E-4</v>
      </c>
      <c r="I63" s="12">
        <v>4.1434728749999996E-4</v>
      </c>
      <c r="K63" s="1">
        <v>248.2</v>
      </c>
      <c r="L63" s="1">
        <f t="shared" si="0"/>
        <v>521.34999999999991</v>
      </c>
      <c r="M63" s="1">
        <f t="shared" si="1"/>
        <v>9.535348032325544</v>
      </c>
      <c r="N63" s="4">
        <f t="shared" si="2"/>
        <v>-13.538361309820516</v>
      </c>
    </row>
    <row r="64" spans="1:14" x14ac:dyDescent="0.2">
      <c r="A64" s="10" t="s">
        <v>1365</v>
      </c>
      <c r="B64" s="10" t="s">
        <v>1322</v>
      </c>
      <c r="C64" s="10" t="s">
        <v>1326</v>
      </c>
      <c r="D64" s="10" t="s">
        <v>435</v>
      </c>
      <c r="E64" s="11">
        <v>-3.9273725704830342</v>
      </c>
      <c r="F64" s="11">
        <v>0.2618967233782924</v>
      </c>
      <c r="G64" s="11">
        <v>-10.25755</v>
      </c>
      <c r="H64" s="12">
        <v>9.0648550000000001E-4</v>
      </c>
      <c r="I64" s="12">
        <v>3.7794838749999999E-4</v>
      </c>
      <c r="K64" s="1">
        <v>248.2</v>
      </c>
      <c r="L64" s="1">
        <f t="shared" si="0"/>
        <v>521.34999999999991</v>
      </c>
      <c r="M64" s="1">
        <f t="shared" si="1"/>
        <v>9.535348032325544</v>
      </c>
      <c r="N64" s="4">
        <f t="shared" si="2"/>
        <v>-13.462720602808577</v>
      </c>
    </row>
    <row r="65" spans="1:14" x14ac:dyDescent="0.2">
      <c r="A65" s="10" t="s">
        <v>1365</v>
      </c>
      <c r="B65" s="10" t="s">
        <v>1322</v>
      </c>
      <c r="C65" s="10" t="s">
        <v>1326</v>
      </c>
      <c r="D65" s="10" t="s">
        <v>1086</v>
      </c>
      <c r="E65" s="11">
        <v>-3.7643979405115324</v>
      </c>
      <c r="F65" s="11">
        <v>0.18857772478666254</v>
      </c>
      <c r="G65" s="11">
        <v>-10.012779999999999</v>
      </c>
      <c r="H65" s="12">
        <v>8.4734100000000004E-4</v>
      </c>
      <c r="I65" s="12">
        <v>4.1139395000000008E-4</v>
      </c>
      <c r="K65" s="1">
        <v>250.9</v>
      </c>
      <c r="L65" s="1">
        <f t="shared" si="0"/>
        <v>524.04999999999995</v>
      </c>
      <c r="M65" s="1">
        <f t="shared" si="1"/>
        <v>9.4075398219235549</v>
      </c>
      <c r="N65" s="4">
        <f t="shared" si="2"/>
        <v>-13.171937762435087</v>
      </c>
    </row>
    <row r="66" spans="1:14" x14ac:dyDescent="0.2">
      <c r="A66" s="10" t="s">
        <v>1365</v>
      </c>
      <c r="B66" s="10" t="s">
        <v>1322</v>
      </c>
      <c r="C66" s="10" t="s">
        <v>1326</v>
      </c>
      <c r="D66" s="10" t="s">
        <v>170</v>
      </c>
      <c r="E66" s="11">
        <v>-3.8076551863029939</v>
      </c>
      <c r="F66" s="11">
        <v>0.14538151460774787</v>
      </c>
      <c r="G66" s="11">
        <v>-10.06202</v>
      </c>
      <c r="H66" s="12">
        <v>1.064892E-3</v>
      </c>
      <c r="I66" s="12">
        <v>4.1465408750000006E-4</v>
      </c>
      <c r="K66" s="1">
        <v>250.9</v>
      </c>
      <c r="L66" s="1">
        <f t="shared" si="0"/>
        <v>524.04999999999995</v>
      </c>
      <c r="M66" s="1">
        <f t="shared" si="1"/>
        <v>9.4075398219235549</v>
      </c>
      <c r="N66" s="4">
        <f t="shared" si="2"/>
        <v>-13.215195008226548</v>
      </c>
    </row>
    <row r="67" spans="1:14" x14ac:dyDescent="0.2">
      <c r="A67" s="10" t="s">
        <v>1365</v>
      </c>
      <c r="B67" s="10" t="s">
        <v>1322</v>
      </c>
      <c r="C67" s="10" t="s">
        <v>1326</v>
      </c>
      <c r="D67" s="10" t="s">
        <v>172</v>
      </c>
      <c r="E67" s="11">
        <v>-3.7491076087857733</v>
      </c>
      <c r="F67" s="11">
        <v>0.14538151460774787</v>
      </c>
      <c r="G67" s="11">
        <v>-10.00384</v>
      </c>
      <c r="H67" s="12">
        <v>1.0951279999999999E-3</v>
      </c>
      <c r="I67" s="12">
        <v>4.4489008749999995E-4</v>
      </c>
      <c r="K67" s="1">
        <v>250.9</v>
      </c>
      <c r="L67" s="1">
        <f t="shared" si="0"/>
        <v>524.04999999999995</v>
      </c>
      <c r="M67" s="1">
        <f t="shared" si="1"/>
        <v>9.4075398219235549</v>
      </c>
      <c r="N67" s="4">
        <f t="shared" si="2"/>
        <v>-13.156647430709327</v>
      </c>
    </row>
    <row r="68" spans="1:14" x14ac:dyDescent="0.2">
      <c r="A68" s="10" t="s">
        <v>1365</v>
      </c>
      <c r="B68" s="10" t="s">
        <v>1322</v>
      </c>
      <c r="C68" s="10" t="s">
        <v>1326</v>
      </c>
      <c r="D68" s="10" t="s">
        <v>231</v>
      </c>
      <c r="E68" s="11">
        <v>-3.7116954140825609</v>
      </c>
      <c r="F68" s="11">
        <v>0.15158400896791732</v>
      </c>
      <c r="G68" s="11">
        <v>-9.965541</v>
      </c>
      <c r="H68" s="12">
        <v>1.0958490000000001E-3</v>
      </c>
      <c r="I68" s="12">
        <v>4.6568241428571438E-4</v>
      </c>
      <c r="K68" s="1">
        <v>250.9</v>
      </c>
      <c r="L68" s="1">
        <f t="shared" si="0"/>
        <v>524.04999999999995</v>
      </c>
      <c r="M68" s="1">
        <f t="shared" si="1"/>
        <v>9.4075398219235549</v>
      </c>
      <c r="N68" s="4">
        <f t="shared" si="2"/>
        <v>-13.119235236006116</v>
      </c>
    </row>
    <row r="69" spans="1:14" x14ac:dyDescent="0.2">
      <c r="A69" s="10" t="s">
        <v>1365</v>
      </c>
      <c r="B69" s="10" t="s">
        <v>1322</v>
      </c>
      <c r="C69" s="10" t="s">
        <v>1326</v>
      </c>
      <c r="D69" s="10" t="s">
        <v>233</v>
      </c>
      <c r="E69" s="11">
        <v>-3.6978495012880419</v>
      </c>
      <c r="F69" s="11">
        <v>0.15158400896791732</v>
      </c>
      <c r="G69" s="11">
        <v>-9.9517819999999997</v>
      </c>
      <c r="H69" s="12">
        <v>1.052348E-3</v>
      </c>
      <c r="I69" s="12">
        <v>4.2218141428571434E-4</v>
      </c>
      <c r="K69" s="1">
        <v>250.9</v>
      </c>
      <c r="L69" s="1">
        <f t="shared" si="0"/>
        <v>524.04999999999995</v>
      </c>
      <c r="M69" s="1">
        <f t="shared" si="1"/>
        <v>9.4075398219235549</v>
      </c>
      <c r="N69" s="4">
        <f t="shared" si="2"/>
        <v>-13.105389323211597</v>
      </c>
    </row>
    <row r="70" spans="1:14" x14ac:dyDescent="0.2">
      <c r="A70" s="10" t="s">
        <v>1365</v>
      </c>
      <c r="B70" s="10" t="s">
        <v>1322</v>
      </c>
      <c r="C70" s="10" t="s">
        <v>1326</v>
      </c>
      <c r="D70" s="10" t="s">
        <v>1047</v>
      </c>
      <c r="E70" s="11">
        <v>-3.5291650189968049</v>
      </c>
      <c r="F70" s="11">
        <v>0.23193102673963217</v>
      </c>
      <c r="G70" s="11">
        <v>-9.7650159999999993</v>
      </c>
      <c r="H70" s="12">
        <v>7.9126089999999999E-4</v>
      </c>
      <c r="I70" s="12">
        <v>3.45080475E-4</v>
      </c>
      <c r="K70" s="1">
        <v>250.9</v>
      </c>
      <c r="L70" s="1">
        <f t="shared" si="0"/>
        <v>524.04999999999995</v>
      </c>
      <c r="M70" s="1">
        <f t="shared" si="1"/>
        <v>9.4075398219235549</v>
      </c>
      <c r="N70" s="4">
        <f t="shared" si="2"/>
        <v>-12.93670484092036</v>
      </c>
    </row>
    <row r="71" spans="1:14" x14ac:dyDescent="0.2">
      <c r="A71" s="10" t="s">
        <v>1365</v>
      </c>
      <c r="B71" s="10" t="s">
        <v>1322</v>
      </c>
      <c r="C71" s="10" t="s">
        <v>1326</v>
      </c>
      <c r="D71" s="10" t="s">
        <v>1084</v>
      </c>
      <c r="E71" s="11">
        <v>-3.5051952230544803</v>
      </c>
      <c r="F71" s="11">
        <v>0.18857772478666254</v>
      </c>
      <c r="G71" s="11">
        <v>-9.7552029999999998</v>
      </c>
      <c r="H71" s="12">
        <v>8.0460500000000001E-4</v>
      </c>
      <c r="I71" s="12">
        <v>3.6865795000000004E-4</v>
      </c>
      <c r="K71" s="1">
        <v>250.9</v>
      </c>
      <c r="L71" s="1">
        <f t="shared" ref="L71:L134" si="3">K71+273.15</f>
        <v>524.04999999999995</v>
      </c>
      <c r="M71" s="1">
        <f t="shared" ref="M71:M134" si="4">-2.9+3.38*10^6/L71^2</f>
        <v>9.4075398219235549</v>
      </c>
      <c r="N71" s="4">
        <f t="shared" ref="N71:N134" si="5">E71-M71</f>
        <v>-12.912735044978035</v>
      </c>
    </row>
    <row r="72" spans="1:14" x14ac:dyDescent="0.2">
      <c r="E72" s="11"/>
      <c r="F72" s="11"/>
      <c r="G72" s="11"/>
      <c r="H72" s="12"/>
      <c r="I72" s="12"/>
      <c r="N72" s="4"/>
    </row>
    <row r="73" spans="1:14" x14ac:dyDescent="0.2">
      <c r="A73" s="10" t="s">
        <v>1364</v>
      </c>
      <c r="B73" s="10" t="s">
        <v>1321</v>
      </c>
      <c r="C73" s="10" t="s">
        <v>1326</v>
      </c>
      <c r="D73" s="10" t="s">
        <v>273</v>
      </c>
      <c r="E73" s="11">
        <v>-3.3905813913214233</v>
      </c>
      <c r="F73" s="11">
        <v>0.18704665412041702</v>
      </c>
      <c r="G73" s="11">
        <v>-9.8600309999999993</v>
      </c>
      <c r="H73" s="12">
        <v>6.4863629999999995E-4</v>
      </c>
      <c r="I73" s="12">
        <v>6.5621962499999814E-5</v>
      </c>
      <c r="K73" s="1">
        <v>248.2</v>
      </c>
      <c r="L73" s="1">
        <f t="shared" si="3"/>
        <v>521.34999999999991</v>
      </c>
      <c r="M73" s="1">
        <f t="shared" si="4"/>
        <v>9.535348032325544</v>
      </c>
      <c r="N73" s="4">
        <f t="shared" si="5"/>
        <v>-12.925929423646966</v>
      </c>
    </row>
    <row r="74" spans="1:14" x14ac:dyDescent="0.2">
      <c r="A74" s="10" t="s">
        <v>1364</v>
      </c>
      <c r="B74" s="10" t="s">
        <v>1321</v>
      </c>
      <c r="C74" s="10" t="s">
        <v>1326</v>
      </c>
      <c r="D74" s="10" t="s">
        <v>275</v>
      </c>
      <c r="E74" s="11">
        <v>-3.4941899621555583</v>
      </c>
      <c r="F74" s="11">
        <v>0.18704665412041702</v>
      </c>
      <c r="G74" s="11">
        <v>-9.9629670000000008</v>
      </c>
      <c r="H74" s="12">
        <v>7.7173650000000003E-4</v>
      </c>
      <c r="I74" s="12">
        <v>1.8872216249999989E-4</v>
      </c>
      <c r="K74" s="1">
        <v>248.2</v>
      </c>
      <c r="L74" s="1">
        <f t="shared" si="3"/>
        <v>521.34999999999991</v>
      </c>
      <c r="M74" s="1">
        <f t="shared" si="4"/>
        <v>9.535348032325544</v>
      </c>
      <c r="N74" s="4">
        <f t="shared" si="5"/>
        <v>-13.029537994481103</v>
      </c>
    </row>
    <row r="75" spans="1:14" x14ac:dyDescent="0.2">
      <c r="A75" s="10" t="s">
        <v>1364</v>
      </c>
      <c r="B75" s="10" t="s">
        <v>1321</v>
      </c>
      <c r="C75" s="10" t="s">
        <v>1326</v>
      </c>
      <c r="D75" s="10" t="s">
        <v>399</v>
      </c>
      <c r="E75" s="11">
        <v>-3.4529546143406975</v>
      </c>
      <c r="F75" s="11">
        <v>0.39590292804597677</v>
      </c>
      <c r="G75" s="11">
        <v>-9.8260509999999996</v>
      </c>
      <c r="H75" s="12">
        <v>8.5985070000000002E-4</v>
      </c>
      <c r="I75" s="12">
        <v>3.1127506666666672E-4</v>
      </c>
      <c r="K75" s="1">
        <v>248.2</v>
      </c>
      <c r="L75" s="1">
        <f t="shared" si="3"/>
        <v>521.34999999999991</v>
      </c>
      <c r="M75" s="1">
        <f t="shared" si="4"/>
        <v>9.535348032325544</v>
      </c>
      <c r="N75" s="4">
        <f t="shared" si="5"/>
        <v>-12.988302646666241</v>
      </c>
    </row>
    <row r="76" spans="1:14" x14ac:dyDescent="0.2">
      <c r="A76" s="10" t="s">
        <v>1364</v>
      </c>
      <c r="B76" s="10" t="s">
        <v>1321</v>
      </c>
      <c r="C76" s="10" t="s">
        <v>1326</v>
      </c>
      <c r="D76" s="10" t="s">
        <v>414</v>
      </c>
      <c r="E76" s="11">
        <v>-3.2300121776984714</v>
      </c>
      <c r="F76" s="11">
        <v>0.18042191775711619</v>
      </c>
      <c r="G76" s="11">
        <v>-9.6530159999999992</v>
      </c>
      <c r="H76" s="12">
        <v>7.4899389999999997E-4</v>
      </c>
      <c r="I76" s="12">
        <v>2.1132482999999997E-4</v>
      </c>
      <c r="K76" s="1">
        <v>248.2</v>
      </c>
      <c r="L76" s="1">
        <f t="shared" si="3"/>
        <v>521.34999999999991</v>
      </c>
      <c r="M76" s="1">
        <f t="shared" si="4"/>
        <v>9.535348032325544</v>
      </c>
      <c r="N76" s="4">
        <f t="shared" si="5"/>
        <v>-12.765360210024015</v>
      </c>
    </row>
    <row r="77" spans="1:14" x14ac:dyDescent="0.2">
      <c r="A77" s="10" t="s">
        <v>1364</v>
      </c>
      <c r="B77" s="10" t="s">
        <v>1321</v>
      </c>
      <c r="C77" s="10" t="s">
        <v>1326</v>
      </c>
      <c r="D77" s="10" t="s">
        <v>415</v>
      </c>
      <c r="E77" s="11">
        <v>-2.8950487344239217</v>
      </c>
      <c r="F77" s="11">
        <v>0.18042191775711619</v>
      </c>
      <c r="G77" s="11">
        <v>-9.3202110000000005</v>
      </c>
      <c r="H77" s="12">
        <v>8.4372699999999995E-4</v>
      </c>
      <c r="I77" s="12">
        <v>3.0605792999999996E-4</v>
      </c>
      <c r="K77" s="1">
        <v>248.2</v>
      </c>
      <c r="L77" s="1">
        <f t="shared" si="3"/>
        <v>521.34999999999991</v>
      </c>
      <c r="M77" s="1">
        <f t="shared" si="4"/>
        <v>9.535348032325544</v>
      </c>
      <c r="N77" s="4">
        <f t="shared" si="5"/>
        <v>-12.430396766749466</v>
      </c>
    </row>
    <row r="78" spans="1:14" x14ac:dyDescent="0.2">
      <c r="A78" s="10" t="s">
        <v>1364</v>
      </c>
      <c r="B78" s="10" t="s">
        <v>1321</v>
      </c>
      <c r="C78" s="10" t="s">
        <v>1326</v>
      </c>
      <c r="D78" s="10" t="s">
        <v>439</v>
      </c>
      <c r="E78" s="11">
        <v>-3.5607194398196151</v>
      </c>
      <c r="F78" s="11">
        <v>0.2618967233782924</v>
      </c>
      <c r="G78" s="11">
        <v>-9.8932269999999995</v>
      </c>
      <c r="H78" s="12">
        <v>7.7445650000000003E-4</v>
      </c>
      <c r="I78" s="12">
        <v>2.4591938750000001E-4</v>
      </c>
      <c r="K78" s="1">
        <v>248.2</v>
      </c>
      <c r="L78" s="1">
        <f t="shared" si="3"/>
        <v>521.34999999999991</v>
      </c>
      <c r="M78" s="1">
        <f t="shared" si="4"/>
        <v>9.535348032325544</v>
      </c>
      <c r="N78" s="4">
        <f t="shared" si="5"/>
        <v>-13.096067472145158</v>
      </c>
    </row>
    <row r="79" spans="1:14" x14ac:dyDescent="0.2">
      <c r="A79" s="10" t="s">
        <v>1364</v>
      </c>
      <c r="B79" s="10" t="s">
        <v>1321</v>
      </c>
      <c r="C79" s="10" t="s">
        <v>1326</v>
      </c>
      <c r="D79" s="10" t="s">
        <v>442</v>
      </c>
      <c r="E79" s="11">
        <v>-3.6997057165686353</v>
      </c>
      <c r="F79" s="11">
        <v>0.2618967233782924</v>
      </c>
      <c r="G79" s="11">
        <v>-10.031330000000001</v>
      </c>
      <c r="H79" s="12">
        <v>6.9241059999999995E-4</v>
      </c>
      <c r="I79" s="12">
        <v>1.6387348749999993E-4</v>
      </c>
      <c r="K79" s="1">
        <v>248.2</v>
      </c>
      <c r="L79" s="1">
        <f t="shared" si="3"/>
        <v>521.34999999999991</v>
      </c>
      <c r="M79" s="1">
        <f t="shared" si="4"/>
        <v>9.535348032325544</v>
      </c>
      <c r="N79" s="4">
        <f t="shared" si="5"/>
        <v>-13.235053748894179</v>
      </c>
    </row>
    <row r="80" spans="1:14" x14ac:dyDescent="0.2">
      <c r="A80" s="10" t="s">
        <v>1364</v>
      </c>
      <c r="B80" s="10" t="s">
        <v>1321</v>
      </c>
      <c r="C80" s="10" t="s">
        <v>1326</v>
      </c>
      <c r="D80" s="10" t="s">
        <v>1036</v>
      </c>
      <c r="E80" s="11">
        <v>-5.6455602529331683</v>
      </c>
      <c r="F80" s="11">
        <v>0.11765367898321653</v>
      </c>
      <c r="G80" s="11">
        <v>-11.92779</v>
      </c>
      <c r="H80" s="12">
        <v>4.1503610000000001E-4</v>
      </c>
      <c r="I80" s="12">
        <v>-2.2647149999999931E-5</v>
      </c>
      <c r="K80" s="1">
        <v>250.9</v>
      </c>
      <c r="L80" s="1">
        <f t="shared" si="3"/>
        <v>524.04999999999995</v>
      </c>
      <c r="M80" s="1">
        <f t="shared" si="4"/>
        <v>9.4075398219235549</v>
      </c>
      <c r="N80" s="4">
        <f t="shared" si="5"/>
        <v>-15.053100074856722</v>
      </c>
    </row>
    <row r="81" spans="1:14" x14ac:dyDescent="0.2">
      <c r="A81" s="10" t="s">
        <v>1364</v>
      </c>
      <c r="B81" s="10" t="s">
        <v>1321</v>
      </c>
      <c r="C81" s="10" t="s">
        <v>1326</v>
      </c>
      <c r="D81" s="10" t="s">
        <v>1040</v>
      </c>
      <c r="E81" s="11">
        <v>-5.9721737637209449</v>
      </c>
      <c r="F81" s="11">
        <v>0.11765367898321653</v>
      </c>
      <c r="G81" s="11">
        <v>-12.25234</v>
      </c>
      <c r="H81" s="12">
        <v>4.4027079999999999E-4</v>
      </c>
      <c r="I81" s="12">
        <v>2.5875500000000461E-6</v>
      </c>
      <c r="K81" s="1">
        <v>250.9</v>
      </c>
      <c r="L81" s="1">
        <f t="shared" si="3"/>
        <v>524.04999999999995</v>
      </c>
      <c r="M81" s="1">
        <f t="shared" si="4"/>
        <v>9.4075398219235549</v>
      </c>
      <c r="N81" s="4">
        <f t="shared" si="5"/>
        <v>-15.379713585644499</v>
      </c>
    </row>
    <row r="82" spans="1:14" x14ac:dyDescent="0.2">
      <c r="A82" s="10" t="s">
        <v>1364</v>
      </c>
      <c r="B82" s="10" t="s">
        <v>1321</v>
      </c>
      <c r="C82" s="10" t="s">
        <v>1326</v>
      </c>
      <c r="D82" s="10" t="s">
        <v>1041</v>
      </c>
      <c r="E82" s="11">
        <v>-5.3634780329385734</v>
      </c>
      <c r="F82" s="11">
        <v>0.23193102673963217</v>
      </c>
      <c r="G82" s="11">
        <v>-11.58785</v>
      </c>
      <c r="H82" s="12">
        <v>4.0196619999999998E-4</v>
      </c>
      <c r="I82" s="12">
        <v>-4.4214225000000016E-5</v>
      </c>
      <c r="K82" s="1">
        <v>250.9</v>
      </c>
      <c r="L82" s="1">
        <f t="shared" si="3"/>
        <v>524.04999999999995</v>
      </c>
      <c r="M82" s="1">
        <f t="shared" si="4"/>
        <v>9.4075398219235549</v>
      </c>
      <c r="N82" s="4">
        <f t="shared" si="5"/>
        <v>-14.771017854862128</v>
      </c>
    </row>
    <row r="83" spans="1:14" x14ac:dyDescent="0.2">
      <c r="A83" s="10" t="s">
        <v>1364</v>
      </c>
      <c r="B83" s="10" t="s">
        <v>1321</v>
      </c>
      <c r="C83" s="10" t="s">
        <v>1326</v>
      </c>
      <c r="D83" s="10" t="s">
        <v>1098</v>
      </c>
      <c r="E83" s="11">
        <v>-5.7851017794999793</v>
      </c>
      <c r="F83" s="11">
        <v>0.18857772478666254</v>
      </c>
      <c r="G83" s="11">
        <v>-12.020810000000001</v>
      </c>
      <c r="H83" s="12">
        <v>3.8656250000000002E-4</v>
      </c>
      <c r="I83" s="12">
        <v>-4.9384549999999944E-5</v>
      </c>
      <c r="K83" s="1">
        <v>250.9</v>
      </c>
      <c r="L83" s="1">
        <f t="shared" si="3"/>
        <v>524.04999999999995</v>
      </c>
      <c r="M83" s="1">
        <f t="shared" si="4"/>
        <v>9.4075398219235549</v>
      </c>
      <c r="N83" s="4">
        <f t="shared" si="5"/>
        <v>-15.192641601423535</v>
      </c>
    </row>
    <row r="84" spans="1:14" x14ac:dyDescent="0.2">
      <c r="A84" s="10" t="s">
        <v>1364</v>
      </c>
      <c r="B84" s="10" t="s">
        <v>1321</v>
      </c>
      <c r="C84" s="10" t="s">
        <v>1326</v>
      </c>
      <c r="D84" s="10" t="s">
        <v>1100</v>
      </c>
      <c r="E84" s="11">
        <v>-5.0341646458454958</v>
      </c>
      <c r="F84" s="11">
        <v>0.12450315650731827</v>
      </c>
      <c r="G84" s="11">
        <v>-11.1717</v>
      </c>
      <c r="H84" s="12">
        <v>4.053816E-4</v>
      </c>
      <c r="I84" s="12">
        <v>-4.0648774999999947E-5</v>
      </c>
      <c r="K84" s="1">
        <v>250.9</v>
      </c>
      <c r="L84" s="1">
        <f t="shared" si="3"/>
        <v>524.04999999999995</v>
      </c>
      <c r="M84" s="1">
        <f t="shared" si="4"/>
        <v>9.4075398219235549</v>
      </c>
      <c r="N84" s="4">
        <f t="shared" si="5"/>
        <v>-14.44170446776905</v>
      </c>
    </row>
    <row r="85" spans="1:14" x14ac:dyDescent="0.2">
      <c r="A85" s="10" t="s">
        <v>1364</v>
      </c>
      <c r="B85" s="10" t="s">
        <v>1321</v>
      </c>
      <c r="C85" s="10" t="s">
        <v>1326</v>
      </c>
      <c r="D85" s="10" t="s">
        <v>142</v>
      </c>
      <c r="E85" s="11">
        <v>-5.7551434742474372</v>
      </c>
      <c r="F85" s="11">
        <v>0.16735805356010966</v>
      </c>
      <c r="G85" s="11">
        <v>-11.96768</v>
      </c>
      <c r="H85" s="12">
        <v>6.5157479999999998E-4</v>
      </c>
      <c r="I85" s="12">
        <v>-2.2635262500000052E-5</v>
      </c>
      <c r="K85" s="1">
        <v>250.9</v>
      </c>
      <c r="L85" s="1">
        <f t="shared" si="3"/>
        <v>524.04999999999995</v>
      </c>
      <c r="M85" s="1">
        <f t="shared" si="4"/>
        <v>9.4075398219235549</v>
      </c>
      <c r="N85" s="4">
        <f t="shared" si="5"/>
        <v>-15.162683296170993</v>
      </c>
    </row>
    <row r="86" spans="1:14" x14ac:dyDescent="0.2">
      <c r="A86" s="10" t="s">
        <v>1364</v>
      </c>
      <c r="B86" s="10" t="s">
        <v>1321</v>
      </c>
      <c r="C86" s="10" t="s">
        <v>1326</v>
      </c>
      <c r="D86" s="10" t="s">
        <v>144</v>
      </c>
      <c r="E86" s="11">
        <v>-5.2579769303279233</v>
      </c>
      <c r="F86" s="11">
        <v>0.16735805356010966</v>
      </c>
      <c r="G86" s="11">
        <v>-11.47362</v>
      </c>
      <c r="H86" s="12">
        <v>7.7320259999999995E-4</v>
      </c>
      <c r="I86" s="12">
        <v>9.8992537499999916E-5</v>
      </c>
      <c r="K86" s="1">
        <v>250.9</v>
      </c>
      <c r="L86" s="1">
        <f t="shared" si="3"/>
        <v>524.04999999999995</v>
      </c>
      <c r="M86" s="1">
        <f t="shared" si="4"/>
        <v>9.4075398219235549</v>
      </c>
      <c r="N86" s="4">
        <f t="shared" si="5"/>
        <v>-14.665516752251477</v>
      </c>
    </row>
    <row r="87" spans="1:14" x14ac:dyDescent="0.2">
      <c r="A87" s="10" t="s">
        <v>1364</v>
      </c>
      <c r="B87" s="10" t="s">
        <v>1321</v>
      </c>
      <c r="C87" s="10" t="s">
        <v>1326</v>
      </c>
      <c r="D87" s="10" t="s">
        <v>215</v>
      </c>
      <c r="E87" s="11">
        <v>-3.9162431098709316</v>
      </c>
      <c r="F87" s="11">
        <v>0.16735805356010966</v>
      </c>
      <c r="G87" s="11">
        <v>-10.140269999999999</v>
      </c>
      <c r="H87" s="12">
        <v>6.5313909999999999E-4</v>
      </c>
      <c r="I87" s="12">
        <v>-2.1070962500000043E-5</v>
      </c>
      <c r="K87" s="1">
        <v>250.9</v>
      </c>
      <c r="L87" s="1">
        <f t="shared" si="3"/>
        <v>524.04999999999995</v>
      </c>
      <c r="M87" s="1">
        <f t="shared" si="4"/>
        <v>9.4075398219235549</v>
      </c>
      <c r="N87" s="4">
        <f t="shared" si="5"/>
        <v>-13.323782931794486</v>
      </c>
    </row>
    <row r="88" spans="1:14" x14ac:dyDescent="0.2">
      <c r="A88" s="10" t="s">
        <v>1364</v>
      </c>
      <c r="B88" s="10" t="s">
        <v>1321</v>
      </c>
      <c r="C88" s="10" t="s">
        <v>1326</v>
      </c>
      <c r="D88" s="10" t="s">
        <v>153</v>
      </c>
      <c r="E88" s="11">
        <v>-5.1747971818755234</v>
      </c>
      <c r="F88" s="11">
        <v>0.16735805356010966</v>
      </c>
      <c r="G88" s="11">
        <v>-11.39096</v>
      </c>
      <c r="H88" s="12">
        <v>6.4733939999999995E-4</v>
      </c>
      <c r="I88" s="12">
        <v>-2.6870662500000082E-5</v>
      </c>
      <c r="K88" s="1">
        <v>250.9</v>
      </c>
      <c r="L88" s="1">
        <f t="shared" si="3"/>
        <v>524.04999999999995</v>
      </c>
      <c r="M88" s="1">
        <f t="shared" si="4"/>
        <v>9.4075398219235549</v>
      </c>
      <c r="N88" s="4">
        <f t="shared" si="5"/>
        <v>-14.582337003799079</v>
      </c>
    </row>
    <row r="89" spans="1:14" x14ac:dyDescent="0.2">
      <c r="A89" s="10" t="s">
        <v>1364</v>
      </c>
      <c r="B89" s="10" t="s">
        <v>1321</v>
      </c>
      <c r="C89" s="10" t="s">
        <v>1326</v>
      </c>
      <c r="D89" s="10" t="s">
        <v>183</v>
      </c>
      <c r="E89" s="11">
        <v>-5.2698250841494154</v>
      </c>
      <c r="F89" s="11">
        <v>0.14538151460774787</v>
      </c>
      <c r="G89" s="11">
        <v>-11.51501</v>
      </c>
      <c r="H89" s="12">
        <v>6.9414770000000002E-4</v>
      </c>
      <c r="I89" s="12">
        <v>4.3909787500000068E-5</v>
      </c>
      <c r="K89" s="1">
        <v>250.9</v>
      </c>
      <c r="L89" s="1">
        <f t="shared" si="3"/>
        <v>524.04999999999995</v>
      </c>
      <c r="M89" s="1">
        <f t="shared" si="4"/>
        <v>9.4075398219235549</v>
      </c>
      <c r="N89" s="4">
        <f t="shared" si="5"/>
        <v>-14.67736490607297</v>
      </c>
    </row>
    <row r="90" spans="1:14" x14ac:dyDescent="0.2">
      <c r="A90" s="10" t="s">
        <v>1364</v>
      </c>
      <c r="B90" s="10" t="s">
        <v>1321</v>
      </c>
      <c r="C90" s="10" t="s">
        <v>1326</v>
      </c>
      <c r="D90" s="10" t="s">
        <v>187</v>
      </c>
      <c r="E90" s="11">
        <v>-5.5673329187521103</v>
      </c>
      <c r="F90" s="11">
        <v>0.14538151460774787</v>
      </c>
      <c r="G90" s="11">
        <v>-11.810650000000001</v>
      </c>
      <c r="H90" s="12">
        <v>6.2643330000000002E-4</v>
      </c>
      <c r="I90" s="12">
        <v>-2.3804612499999929E-5</v>
      </c>
      <c r="K90" s="1">
        <v>250.9</v>
      </c>
      <c r="L90" s="1">
        <f t="shared" si="3"/>
        <v>524.04999999999995</v>
      </c>
      <c r="M90" s="1">
        <f t="shared" si="4"/>
        <v>9.4075398219235549</v>
      </c>
      <c r="N90" s="4">
        <f t="shared" si="5"/>
        <v>-14.974872740675664</v>
      </c>
    </row>
    <row r="91" spans="1:14" x14ac:dyDescent="0.2">
      <c r="A91" s="10" t="s">
        <v>1364</v>
      </c>
      <c r="B91" s="10" t="s">
        <v>1321</v>
      </c>
      <c r="C91" s="10" t="s">
        <v>1326</v>
      </c>
      <c r="D91" s="10" t="s">
        <v>189</v>
      </c>
      <c r="E91" s="11">
        <v>-5.4725075796415723</v>
      </c>
      <c r="F91" s="11">
        <v>0.14538151460774787</v>
      </c>
      <c r="G91" s="11">
        <v>-11.716419999999999</v>
      </c>
      <c r="H91" s="12">
        <v>6.7700439999999996E-4</v>
      </c>
      <c r="I91" s="12">
        <v>2.6766487500000011E-5</v>
      </c>
      <c r="K91" s="1">
        <v>250.9</v>
      </c>
      <c r="L91" s="1">
        <f t="shared" si="3"/>
        <v>524.04999999999995</v>
      </c>
      <c r="M91" s="1">
        <f t="shared" si="4"/>
        <v>9.4075398219235549</v>
      </c>
      <c r="N91" s="4">
        <f t="shared" si="5"/>
        <v>-14.880047401565127</v>
      </c>
    </row>
    <row r="92" spans="1:14" x14ac:dyDescent="0.2">
      <c r="A92" s="10" t="s">
        <v>1364</v>
      </c>
      <c r="B92" s="10" t="s">
        <v>1321</v>
      </c>
      <c r="C92" s="10" t="s">
        <v>1326</v>
      </c>
      <c r="D92" s="10" t="s">
        <v>114</v>
      </c>
      <c r="E92" s="11">
        <v>-5.5602562641849929</v>
      </c>
      <c r="F92" s="11">
        <v>0.16026593020508104</v>
      </c>
      <c r="G92" s="11">
        <v>-11.763</v>
      </c>
      <c r="H92" s="12">
        <v>7.2110909999999998E-4</v>
      </c>
      <c r="I92" s="12">
        <v>5.4534924999999953E-5</v>
      </c>
      <c r="K92" s="1">
        <v>250.9</v>
      </c>
      <c r="L92" s="1">
        <f t="shared" si="3"/>
        <v>524.04999999999995</v>
      </c>
      <c r="M92" s="1">
        <f t="shared" si="4"/>
        <v>9.4075398219235549</v>
      </c>
      <c r="N92" s="4">
        <f t="shared" si="5"/>
        <v>-14.967796086108548</v>
      </c>
    </row>
    <row r="93" spans="1:14" x14ac:dyDescent="0.2">
      <c r="A93" s="10" t="s">
        <v>1364</v>
      </c>
      <c r="B93" s="10" t="s">
        <v>1321</v>
      </c>
      <c r="C93" s="10" t="s">
        <v>1326</v>
      </c>
      <c r="D93" s="10" t="s">
        <v>962</v>
      </c>
      <c r="E93" s="11">
        <v>-5.4306334235526554</v>
      </c>
      <c r="F93" s="11">
        <v>0.28265593075264328</v>
      </c>
      <c r="G93" s="11">
        <v>-11.760429999999999</v>
      </c>
      <c r="H93" s="12">
        <v>4.251328E-4</v>
      </c>
      <c r="I93" s="12">
        <v>-1.4368349999999966E-5</v>
      </c>
      <c r="K93" s="1">
        <v>250.9</v>
      </c>
      <c r="L93" s="1">
        <f t="shared" si="3"/>
        <v>524.04999999999995</v>
      </c>
      <c r="M93" s="1">
        <f t="shared" si="4"/>
        <v>9.4075398219235549</v>
      </c>
      <c r="N93" s="4">
        <f t="shared" si="5"/>
        <v>-14.838173245476209</v>
      </c>
    </row>
    <row r="94" spans="1:14" x14ac:dyDescent="0.2">
      <c r="A94" s="10" t="s">
        <v>1364</v>
      </c>
      <c r="B94" s="10" t="s">
        <v>1321</v>
      </c>
      <c r="C94" s="10" t="s">
        <v>1326</v>
      </c>
      <c r="D94" s="10" t="s">
        <v>963</v>
      </c>
      <c r="E94" s="11">
        <v>-4.5380225272921848</v>
      </c>
      <c r="F94" s="11">
        <v>0.28265593075264328</v>
      </c>
      <c r="G94" s="11">
        <v>-10.8735</v>
      </c>
      <c r="H94" s="12">
        <v>5.4587920000000005E-4</v>
      </c>
      <c r="I94" s="12">
        <v>1.0637805000000009E-4</v>
      </c>
      <c r="K94" s="1">
        <v>250.9</v>
      </c>
      <c r="L94" s="1">
        <f t="shared" si="3"/>
        <v>524.04999999999995</v>
      </c>
      <c r="M94" s="1">
        <f t="shared" si="4"/>
        <v>9.4075398219235549</v>
      </c>
      <c r="N94" s="4">
        <f t="shared" si="5"/>
        <v>-13.94556234921574</v>
      </c>
    </row>
    <row r="95" spans="1:14" x14ac:dyDescent="0.2">
      <c r="A95" s="10" t="s">
        <v>1364</v>
      </c>
      <c r="B95" s="10" t="s">
        <v>1321</v>
      </c>
      <c r="C95" s="10" t="s">
        <v>1326</v>
      </c>
      <c r="D95" s="10" t="s">
        <v>964</v>
      </c>
      <c r="E95" s="11">
        <v>-5.1126999809610885</v>
      </c>
      <c r="F95" s="11">
        <v>0.28265593075264328</v>
      </c>
      <c r="G95" s="11">
        <v>-11.444520000000001</v>
      </c>
      <c r="H95" s="12">
        <v>5.0789889999999999E-4</v>
      </c>
      <c r="I95" s="12">
        <v>6.8397750000000028E-5</v>
      </c>
      <c r="K95" s="1">
        <v>250.9</v>
      </c>
      <c r="L95" s="1">
        <f t="shared" si="3"/>
        <v>524.04999999999995</v>
      </c>
      <c r="M95" s="1">
        <f t="shared" si="4"/>
        <v>9.4075398219235549</v>
      </c>
      <c r="N95" s="4">
        <f t="shared" si="5"/>
        <v>-14.520239802884642</v>
      </c>
    </row>
    <row r="96" spans="1:14" x14ac:dyDescent="0.2">
      <c r="A96" s="10" t="s">
        <v>1364</v>
      </c>
      <c r="B96" s="10" t="s">
        <v>1321</v>
      </c>
      <c r="C96" s="10" t="s">
        <v>1326</v>
      </c>
      <c r="D96" s="10" t="s">
        <v>116</v>
      </c>
      <c r="E96" s="11">
        <v>-5.3898332634279011</v>
      </c>
      <c r="F96" s="11">
        <v>0.16026593020508104</v>
      </c>
      <c r="G96" s="11">
        <v>-11.593640000000001</v>
      </c>
      <c r="H96" s="12">
        <v>7.1277350000000005E-4</v>
      </c>
      <c r="I96" s="12">
        <v>4.6199325000000025E-5</v>
      </c>
      <c r="K96" s="1">
        <v>250.9</v>
      </c>
      <c r="L96" s="1">
        <f t="shared" si="3"/>
        <v>524.04999999999995</v>
      </c>
      <c r="M96" s="1">
        <f t="shared" si="4"/>
        <v>9.4075398219235549</v>
      </c>
      <c r="N96" s="4">
        <f t="shared" si="5"/>
        <v>-14.797373085351456</v>
      </c>
    </row>
    <row r="97" spans="1:14" x14ac:dyDescent="0.2">
      <c r="A97" s="10" t="s">
        <v>1364</v>
      </c>
      <c r="B97" s="10" t="s">
        <v>1321</v>
      </c>
      <c r="C97" s="10" t="s">
        <v>1326</v>
      </c>
      <c r="D97" s="10" t="s">
        <v>979</v>
      </c>
      <c r="E97" s="11">
        <v>-5.6725530871596375</v>
      </c>
      <c r="F97" s="11">
        <v>0.28265593075264328</v>
      </c>
      <c r="G97" s="11">
        <v>-12.00081</v>
      </c>
      <c r="H97" s="12">
        <v>4.2947040000000002E-4</v>
      </c>
      <c r="I97" s="12">
        <v>-1.0030749999999941E-5</v>
      </c>
      <c r="K97" s="1">
        <v>250.9</v>
      </c>
      <c r="L97" s="1">
        <f t="shared" si="3"/>
        <v>524.04999999999995</v>
      </c>
      <c r="M97" s="1">
        <f t="shared" si="4"/>
        <v>9.4075398219235549</v>
      </c>
      <c r="N97" s="4">
        <f t="shared" si="5"/>
        <v>-15.080092909083191</v>
      </c>
    </row>
    <row r="98" spans="1:14" x14ac:dyDescent="0.2">
      <c r="A98" s="10" t="s">
        <v>1364</v>
      </c>
      <c r="B98" s="10" t="s">
        <v>1321</v>
      </c>
      <c r="C98" s="10" t="s">
        <v>1326</v>
      </c>
      <c r="D98" s="10" t="s">
        <v>118</v>
      </c>
      <c r="E98" s="11">
        <v>-5.228305747594697</v>
      </c>
      <c r="F98" s="11">
        <v>0.16026593020508104</v>
      </c>
      <c r="G98" s="11">
        <v>-11.433120000000001</v>
      </c>
      <c r="H98" s="12">
        <v>6.0484090000000003E-4</v>
      </c>
      <c r="I98" s="12">
        <v>-6.1733274999999999E-5</v>
      </c>
      <c r="K98" s="1">
        <v>250.9</v>
      </c>
      <c r="L98" s="1">
        <f t="shared" si="3"/>
        <v>524.04999999999995</v>
      </c>
      <c r="M98" s="1">
        <f t="shared" si="4"/>
        <v>9.4075398219235549</v>
      </c>
      <c r="N98" s="4">
        <f t="shared" si="5"/>
        <v>-14.635845569518253</v>
      </c>
    </row>
    <row r="99" spans="1:14" x14ac:dyDescent="0.2">
      <c r="A99" s="10" t="s">
        <v>1364</v>
      </c>
      <c r="B99" s="10" t="s">
        <v>1321</v>
      </c>
      <c r="C99" s="10" t="s">
        <v>1326</v>
      </c>
      <c r="D99" s="10" t="s">
        <v>120</v>
      </c>
      <c r="E99" s="11">
        <v>-4.9252856825383606</v>
      </c>
      <c r="F99" s="11">
        <v>0.16026593020508104</v>
      </c>
      <c r="G99" s="11">
        <v>-11.13199</v>
      </c>
      <c r="H99" s="12">
        <v>6.9851790000000004E-4</v>
      </c>
      <c r="I99" s="12">
        <v>3.1943725000000019E-5</v>
      </c>
      <c r="K99" s="1">
        <v>250.9</v>
      </c>
      <c r="L99" s="1">
        <f t="shared" si="3"/>
        <v>524.04999999999995</v>
      </c>
      <c r="M99" s="1">
        <f t="shared" si="4"/>
        <v>9.4075398219235549</v>
      </c>
      <c r="N99" s="4">
        <f t="shared" si="5"/>
        <v>-14.332825504461916</v>
      </c>
    </row>
    <row r="100" spans="1:14" x14ac:dyDescent="0.2">
      <c r="A100" s="10" t="s">
        <v>1364</v>
      </c>
      <c r="B100" s="10" t="s">
        <v>1321</v>
      </c>
      <c r="C100" s="10" t="s">
        <v>1326</v>
      </c>
      <c r="D100" s="10" t="s">
        <v>122</v>
      </c>
      <c r="E100" s="11">
        <v>-5.7271271086318798</v>
      </c>
      <c r="F100" s="11">
        <v>0.16026593020508104</v>
      </c>
      <c r="G100" s="11">
        <v>-11.92883</v>
      </c>
      <c r="H100" s="12">
        <v>6.0167770000000003E-4</v>
      </c>
      <c r="I100" s="12">
        <v>-6.4896474999999996E-5</v>
      </c>
      <c r="K100" s="1">
        <v>250.9</v>
      </c>
      <c r="L100" s="1">
        <f t="shared" si="3"/>
        <v>524.04999999999995</v>
      </c>
      <c r="M100" s="1">
        <f t="shared" si="4"/>
        <v>9.4075398219235549</v>
      </c>
      <c r="N100" s="4">
        <f t="shared" si="5"/>
        <v>-15.134666930555435</v>
      </c>
    </row>
    <row r="101" spans="1:14" x14ac:dyDescent="0.2">
      <c r="A101" s="10" t="s">
        <v>1364</v>
      </c>
      <c r="B101" s="10" t="s">
        <v>1321</v>
      </c>
      <c r="C101" s="10" t="s">
        <v>1326</v>
      </c>
      <c r="D101" s="10" t="s">
        <v>1006</v>
      </c>
      <c r="E101" s="11">
        <v>-5.9101108824665127</v>
      </c>
      <c r="F101" s="11">
        <v>8.1388133114899161E-2</v>
      </c>
      <c r="G101" s="11">
        <v>-12.16788</v>
      </c>
      <c r="H101" s="12">
        <v>4.2100770000000001E-4</v>
      </c>
      <c r="I101" s="12">
        <v>-1.5843212499999995E-5</v>
      </c>
      <c r="K101" s="1">
        <v>250.9</v>
      </c>
      <c r="L101" s="1">
        <f t="shared" si="3"/>
        <v>524.04999999999995</v>
      </c>
      <c r="M101" s="1">
        <f t="shared" si="4"/>
        <v>9.4075398219235549</v>
      </c>
      <c r="N101" s="4">
        <f t="shared" si="5"/>
        <v>-15.317650704390068</v>
      </c>
    </row>
    <row r="102" spans="1:14" x14ac:dyDescent="0.2">
      <c r="A102" s="10" t="s">
        <v>1364</v>
      </c>
      <c r="B102" s="10" t="s">
        <v>1321</v>
      </c>
      <c r="C102" s="10" t="s">
        <v>1326</v>
      </c>
      <c r="D102" s="10" t="s">
        <v>1007</v>
      </c>
      <c r="E102" s="11">
        <v>-5.1838692106737083</v>
      </c>
      <c r="F102" s="11">
        <v>8.1388133114899161E-2</v>
      </c>
      <c r="G102" s="11">
        <v>-11.446210000000001</v>
      </c>
      <c r="H102" s="12">
        <v>4.5881300000000003E-4</v>
      </c>
      <c r="I102" s="12">
        <v>2.196208750000002E-5</v>
      </c>
      <c r="K102" s="1">
        <v>250.9</v>
      </c>
      <c r="L102" s="1">
        <f t="shared" si="3"/>
        <v>524.04999999999995</v>
      </c>
      <c r="M102" s="1">
        <f t="shared" si="4"/>
        <v>9.4075398219235549</v>
      </c>
      <c r="N102" s="4">
        <f t="shared" si="5"/>
        <v>-14.591409032597262</v>
      </c>
    </row>
    <row r="103" spans="1:14" x14ac:dyDescent="0.2">
      <c r="A103" s="10" t="s">
        <v>1364</v>
      </c>
      <c r="B103" s="10" t="s">
        <v>1321</v>
      </c>
      <c r="C103" s="10" t="s">
        <v>1326</v>
      </c>
      <c r="D103" s="10" t="s">
        <v>1008</v>
      </c>
      <c r="E103" s="11">
        <v>-5.3693870404226685</v>
      </c>
      <c r="F103" s="11">
        <v>8.1388133114899161E-2</v>
      </c>
      <c r="G103" s="11">
        <v>-11.630559999999999</v>
      </c>
      <c r="H103" s="12">
        <v>4.1211760000000003E-4</v>
      </c>
      <c r="I103" s="12">
        <v>-2.473331249999998E-5</v>
      </c>
      <c r="K103" s="1">
        <v>250.9</v>
      </c>
      <c r="L103" s="1">
        <f t="shared" si="3"/>
        <v>524.04999999999995</v>
      </c>
      <c r="M103" s="1">
        <f t="shared" si="4"/>
        <v>9.4075398219235549</v>
      </c>
      <c r="N103" s="4">
        <f t="shared" si="5"/>
        <v>-14.776926862346222</v>
      </c>
    </row>
    <row r="104" spans="1:14" x14ac:dyDescent="0.2">
      <c r="A104" s="10" t="s">
        <v>1364</v>
      </c>
      <c r="B104" s="10" t="s">
        <v>1321</v>
      </c>
      <c r="C104" s="10" t="s">
        <v>1326</v>
      </c>
      <c r="D104" s="10" t="s">
        <v>1010</v>
      </c>
      <c r="E104" s="11">
        <v>-5.3927541356587616</v>
      </c>
      <c r="F104" s="11">
        <v>8.1388133114899161E-2</v>
      </c>
      <c r="G104" s="11">
        <v>-11.653779999999999</v>
      </c>
      <c r="H104" s="12">
        <v>4.1023319999999999E-4</v>
      </c>
      <c r="I104" s="12">
        <v>-2.6617712500000019E-5</v>
      </c>
      <c r="K104" s="1">
        <v>250.9</v>
      </c>
      <c r="L104" s="1">
        <f t="shared" si="3"/>
        <v>524.04999999999995</v>
      </c>
      <c r="M104" s="1">
        <f t="shared" si="4"/>
        <v>9.4075398219235549</v>
      </c>
      <c r="N104" s="4">
        <f t="shared" si="5"/>
        <v>-14.800293957582316</v>
      </c>
    </row>
    <row r="105" spans="1:14" x14ac:dyDescent="0.2">
      <c r="A105" s="10" t="s">
        <v>1364</v>
      </c>
      <c r="B105" s="10" t="s">
        <v>1321</v>
      </c>
      <c r="C105" s="10" t="s">
        <v>1326</v>
      </c>
      <c r="D105" s="10" t="s">
        <v>1016</v>
      </c>
      <c r="E105" s="11">
        <v>-5.8308318229186584</v>
      </c>
      <c r="F105" s="11">
        <v>8.1388133114899161E-2</v>
      </c>
      <c r="G105" s="11">
        <v>-12.0891</v>
      </c>
      <c r="H105" s="12">
        <v>4.2147940000000002E-4</v>
      </c>
      <c r="I105" s="12">
        <v>-1.5371512499999984E-5</v>
      </c>
      <c r="K105" s="1">
        <v>250.9</v>
      </c>
      <c r="L105" s="1">
        <f t="shared" si="3"/>
        <v>524.04999999999995</v>
      </c>
      <c r="M105" s="1">
        <f t="shared" si="4"/>
        <v>9.4075398219235549</v>
      </c>
      <c r="N105" s="4">
        <f t="shared" si="5"/>
        <v>-15.238371644842214</v>
      </c>
    </row>
    <row r="106" spans="1:14" x14ac:dyDescent="0.2">
      <c r="A106" s="10" t="s">
        <v>1364</v>
      </c>
      <c r="B106" s="10" t="s">
        <v>1321</v>
      </c>
      <c r="C106" s="10" t="s">
        <v>1326</v>
      </c>
      <c r="D106" s="10" t="s">
        <v>1017</v>
      </c>
      <c r="E106" s="11">
        <v>-5.231851256360831</v>
      </c>
      <c r="F106" s="11">
        <v>8.1388133114899161E-2</v>
      </c>
      <c r="G106" s="11">
        <v>-11.49389</v>
      </c>
      <c r="H106" s="12">
        <v>4.1898160000000001E-4</v>
      </c>
      <c r="I106" s="12">
        <v>-1.7869312499999999E-5</v>
      </c>
      <c r="K106" s="1">
        <v>250.9</v>
      </c>
      <c r="L106" s="1">
        <f t="shared" si="3"/>
        <v>524.04999999999995</v>
      </c>
      <c r="M106" s="1">
        <f t="shared" si="4"/>
        <v>9.4075398219235549</v>
      </c>
      <c r="N106" s="4">
        <f t="shared" si="5"/>
        <v>-14.639391078284387</v>
      </c>
    </row>
    <row r="107" spans="1:14" x14ac:dyDescent="0.2">
      <c r="A107" s="10" t="s">
        <v>1364</v>
      </c>
      <c r="B107" s="10" t="s">
        <v>1321</v>
      </c>
      <c r="C107" s="10" t="s">
        <v>1326</v>
      </c>
      <c r="D107" s="10" t="s">
        <v>1019</v>
      </c>
      <c r="E107" s="11">
        <v>-5.1394898437524539</v>
      </c>
      <c r="F107" s="11">
        <v>8.1388133114899161E-2</v>
      </c>
      <c r="G107" s="11">
        <v>-11.40211</v>
      </c>
      <c r="H107" s="12">
        <v>5.0129229999999996E-4</v>
      </c>
      <c r="I107" s="12">
        <v>6.4441387499999958E-5</v>
      </c>
      <c r="K107" s="1">
        <v>250.9</v>
      </c>
      <c r="L107" s="1">
        <f t="shared" si="3"/>
        <v>524.04999999999995</v>
      </c>
      <c r="M107" s="1">
        <f t="shared" si="4"/>
        <v>9.4075398219235549</v>
      </c>
      <c r="N107" s="4">
        <f t="shared" si="5"/>
        <v>-14.547029665676009</v>
      </c>
    </row>
    <row r="108" spans="1:14" x14ac:dyDescent="0.2">
      <c r="A108" s="10" t="s">
        <v>1364</v>
      </c>
      <c r="B108" s="10" t="s">
        <v>1321</v>
      </c>
      <c r="C108" s="10" t="s">
        <v>1326</v>
      </c>
      <c r="D108" s="10" t="s">
        <v>223</v>
      </c>
      <c r="E108" s="11">
        <v>-4.0163769440524355</v>
      </c>
      <c r="F108" s="11">
        <v>0.15158400896791732</v>
      </c>
      <c r="G108" s="11">
        <v>-10.26831</v>
      </c>
      <c r="H108" s="12">
        <v>6.4789299999999997E-4</v>
      </c>
      <c r="I108" s="12">
        <v>1.7726414285714268E-5</v>
      </c>
      <c r="K108" s="1">
        <v>250.9</v>
      </c>
      <c r="L108" s="1">
        <f t="shared" si="3"/>
        <v>524.04999999999995</v>
      </c>
      <c r="M108" s="1">
        <f t="shared" si="4"/>
        <v>9.4075398219235549</v>
      </c>
      <c r="N108" s="4">
        <f t="shared" si="5"/>
        <v>-13.42391676597599</v>
      </c>
    </row>
    <row r="109" spans="1:14" x14ac:dyDescent="0.2">
      <c r="A109" s="10" t="s">
        <v>1364</v>
      </c>
      <c r="B109" s="10" t="s">
        <v>1321</v>
      </c>
      <c r="C109" s="10" t="s">
        <v>1326</v>
      </c>
      <c r="D109" s="10" t="s">
        <v>1075</v>
      </c>
      <c r="E109" s="11">
        <v>-5.1854577817066483</v>
      </c>
      <c r="F109" s="11">
        <v>0.2507026598626631</v>
      </c>
      <c r="G109" s="11">
        <v>-11.419650000000001</v>
      </c>
      <c r="H109" s="12">
        <v>4.0455450000000001E-4</v>
      </c>
      <c r="I109" s="12">
        <v>-2.8690924999999988E-5</v>
      </c>
      <c r="K109" s="1">
        <v>250.9</v>
      </c>
      <c r="L109" s="1">
        <f t="shared" si="3"/>
        <v>524.04999999999995</v>
      </c>
      <c r="M109" s="1">
        <f t="shared" si="4"/>
        <v>9.4075398219235549</v>
      </c>
      <c r="N109" s="4">
        <f t="shared" si="5"/>
        <v>-14.592997603630202</v>
      </c>
    </row>
    <row r="110" spans="1:14" x14ac:dyDescent="0.2">
      <c r="A110" s="10" t="s">
        <v>1364</v>
      </c>
      <c r="B110" s="10" t="s">
        <v>1321</v>
      </c>
      <c r="C110" s="10" t="s">
        <v>1326</v>
      </c>
      <c r="D110" s="10" t="s">
        <v>1078</v>
      </c>
      <c r="E110" s="11">
        <v>-5.1819860252928507</v>
      </c>
      <c r="F110" s="11">
        <v>0.2507026598626631</v>
      </c>
      <c r="G110" s="11">
        <v>-11.4162</v>
      </c>
      <c r="H110" s="12">
        <v>4.2116540000000001E-4</v>
      </c>
      <c r="I110" s="12">
        <v>-1.2080024999999988E-5</v>
      </c>
      <c r="K110" s="1">
        <v>250.9</v>
      </c>
      <c r="L110" s="1">
        <f t="shared" si="3"/>
        <v>524.04999999999995</v>
      </c>
      <c r="M110" s="1">
        <f t="shared" si="4"/>
        <v>9.4075398219235549</v>
      </c>
      <c r="N110" s="4">
        <f t="shared" si="5"/>
        <v>-14.589525847216406</v>
      </c>
    </row>
    <row r="111" spans="1:14" x14ac:dyDescent="0.2">
      <c r="A111" s="10" t="s">
        <v>1364</v>
      </c>
      <c r="B111" s="10" t="s">
        <v>1321</v>
      </c>
      <c r="C111" s="10" t="s">
        <v>1326</v>
      </c>
      <c r="D111" s="10" t="s">
        <v>1079</v>
      </c>
      <c r="E111" s="11">
        <v>-4.8854175230591546</v>
      </c>
      <c r="F111" s="11">
        <v>0.2507026598626631</v>
      </c>
      <c r="G111" s="11">
        <v>-11.12149</v>
      </c>
      <c r="H111" s="12">
        <v>4.2511509999999998E-4</v>
      </c>
      <c r="I111" s="12">
        <v>-8.1303250000000211E-6</v>
      </c>
      <c r="K111" s="1">
        <v>250.9</v>
      </c>
      <c r="L111" s="1">
        <f t="shared" si="3"/>
        <v>524.04999999999995</v>
      </c>
      <c r="M111" s="1">
        <f t="shared" si="4"/>
        <v>9.4075398219235549</v>
      </c>
      <c r="N111" s="4">
        <f t="shared" si="5"/>
        <v>-14.29295734498271</v>
      </c>
    </row>
    <row r="112" spans="1:14" x14ac:dyDescent="0.2">
      <c r="A112" s="10" t="s">
        <v>1364</v>
      </c>
      <c r="B112" s="10" t="s">
        <v>1321</v>
      </c>
      <c r="C112" s="10" t="s">
        <v>1326</v>
      </c>
      <c r="D112" s="10" t="s">
        <v>1080</v>
      </c>
      <c r="E112" s="11">
        <v>-4.6348071403407021</v>
      </c>
      <c r="F112" s="11">
        <v>0.18857772478666254</v>
      </c>
      <c r="G112" s="11">
        <v>-10.87773</v>
      </c>
      <c r="H112" s="12">
        <v>4.4838389999999999E-4</v>
      </c>
      <c r="I112" s="12">
        <v>1.243685000000002E-5</v>
      </c>
      <c r="K112" s="1">
        <v>250.9</v>
      </c>
      <c r="L112" s="1">
        <f t="shared" si="3"/>
        <v>524.04999999999995</v>
      </c>
      <c r="M112" s="1">
        <f t="shared" si="4"/>
        <v>9.4075398219235549</v>
      </c>
      <c r="N112" s="4">
        <f t="shared" si="5"/>
        <v>-14.042346962264258</v>
      </c>
    </row>
    <row r="113" spans="1:14" x14ac:dyDescent="0.2">
      <c r="A113" s="10" t="s">
        <v>1364</v>
      </c>
      <c r="B113" s="10" t="s">
        <v>1321</v>
      </c>
      <c r="C113" s="10" t="s">
        <v>1326</v>
      </c>
      <c r="D113" s="10" t="s">
        <v>1106</v>
      </c>
      <c r="E113" s="11">
        <v>-5.7538339902810653</v>
      </c>
      <c r="F113" s="11">
        <v>0.12450315650731827</v>
      </c>
      <c r="G113" s="11">
        <v>-11.88693</v>
      </c>
      <c r="H113" s="12">
        <v>4.0665429999999999E-4</v>
      </c>
      <c r="I113" s="12">
        <v>-3.9376074999999955E-5</v>
      </c>
      <c r="K113" s="1">
        <v>250.9</v>
      </c>
      <c r="L113" s="1">
        <f t="shared" si="3"/>
        <v>524.04999999999995</v>
      </c>
      <c r="M113" s="1">
        <f t="shared" si="4"/>
        <v>9.4075398219235549</v>
      </c>
      <c r="N113" s="4">
        <f t="shared" si="5"/>
        <v>-15.161373812204619</v>
      </c>
    </row>
    <row r="114" spans="1:14" x14ac:dyDescent="0.2">
      <c r="A114" s="10" t="s">
        <v>1364</v>
      </c>
      <c r="B114" s="10" t="s">
        <v>1321</v>
      </c>
      <c r="C114" s="10" t="s">
        <v>1326</v>
      </c>
      <c r="D114" s="10" t="s">
        <v>1107</v>
      </c>
      <c r="E114" s="11">
        <v>-4.6414320397933917</v>
      </c>
      <c r="F114" s="11">
        <v>0.12450315650731827</v>
      </c>
      <c r="G114" s="11">
        <v>-10.78139</v>
      </c>
      <c r="H114" s="12">
        <v>6.3391589999999996E-4</v>
      </c>
      <c r="I114" s="12">
        <v>1.8788552500000001E-4</v>
      </c>
      <c r="K114" s="1">
        <v>250.9</v>
      </c>
      <c r="L114" s="1">
        <f t="shared" si="3"/>
        <v>524.04999999999995</v>
      </c>
      <c r="M114" s="1">
        <f t="shared" si="4"/>
        <v>9.4075398219235549</v>
      </c>
      <c r="N114" s="4">
        <f t="shared" si="5"/>
        <v>-14.048971861716947</v>
      </c>
    </row>
    <row r="115" spans="1:14" x14ac:dyDescent="0.2">
      <c r="A115" s="10" t="s">
        <v>1364</v>
      </c>
      <c r="B115" s="10" t="s">
        <v>1321</v>
      </c>
      <c r="C115" s="10" t="s">
        <v>1326</v>
      </c>
      <c r="D115" s="10" t="s">
        <v>1108</v>
      </c>
      <c r="E115" s="11">
        <v>-5.3772711287378705</v>
      </c>
      <c r="F115" s="11">
        <v>0.12450315650731827</v>
      </c>
      <c r="G115" s="11">
        <v>-11.512689999999999</v>
      </c>
      <c r="H115" s="12">
        <v>4.2953659999999999E-4</v>
      </c>
      <c r="I115" s="12">
        <v>-1.6493774999999959E-5</v>
      </c>
      <c r="K115" s="1">
        <v>250.9</v>
      </c>
      <c r="L115" s="1">
        <f t="shared" si="3"/>
        <v>524.04999999999995</v>
      </c>
      <c r="M115" s="1">
        <f t="shared" si="4"/>
        <v>9.4075398219235549</v>
      </c>
      <c r="N115" s="4">
        <f t="shared" si="5"/>
        <v>-14.784810950661425</v>
      </c>
    </row>
    <row r="116" spans="1:14" x14ac:dyDescent="0.2">
      <c r="A116" s="10" t="s">
        <v>1364</v>
      </c>
      <c r="B116" s="10" t="s">
        <v>1321</v>
      </c>
      <c r="C116" s="10" t="s">
        <v>1326</v>
      </c>
      <c r="D116" s="10" t="s">
        <v>219</v>
      </c>
      <c r="E116" s="11">
        <v>-5.2235042565433876</v>
      </c>
      <c r="F116" s="11">
        <v>0.15158400896791732</v>
      </c>
      <c r="G116" s="11">
        <v>-11.46786</v>
      </c>
      <c r="H116" s="12">
        <v>6.3906040000000002E-4</v>
      </c>
      <c r="I116" s="12">
        <v>8.893814285714321E-6</v>
      </c>
      <c r="K116" s="1">
        <v>250.9</v>
      </c>
      <c r="L116" s="1">
        <f t="shared" si="3"/>
        <v>524.04999999999995</v>
      </c>
      <c r="M116" s="1">
        <f t="shared" si="4"/>
        <v>9.4075398219235549</v>
      </c>
      <c r="N116" s="4">
        <f t="shared" si="5"/>
        <v>-14.631044078466942</v>
      </c>
    </row>
    <row r="117" spans="1:14" x14ac:dyDescent="0.2">
      <c r="E117" s="11"/>
      <c r="F117" s="11"/>
      <c r="G117" s="11"/>
      <c r="H117" s="12"/>
      <c r="I117" s="12"/>
      <c r="N117" s="4"/>
    </row>
    <row r="118" spans="1:14" x14ac:dyDescent="0.2">
      <c r="A118" s="10" t="s">
        <v>1364</v>
      </c>
      <c r="B118" s="10" t="s">
        <v>1322</v>
      </c>
      <c r="C118" s="10" t="s">
        <v>1326</v>
      </c>
      <c r="D118" s="10" t="s">
        <v>1020</v>
      </c>
      <c r="E118" s="11">
        <v>-4.1517721876704883</v>
      </c>
      <c r="F118" s="11">
        <v>8.1388133114899161E-2</v>
      </c>
      <c r="G118" s="11">
        <v>-10.42061</v>
      </c>
      <c r="H118" s="12">
        <v>4.7858779999999999E-4</v>
      </c>
      <c r="I118" s="12">
        <v>4.1736887499999986E-5</v>
      </c>
      <c r="K118" s="1">
        <v>250.9</v>
      </c>
      <c r="L118" s="1">
        <f t="shared" si="3"/>
        <v>524.04999999999995</v>
      </c>
      <c r="M118" s="1">
        <f t="shared" si="4"/>
        <v>9.4075398219235549</v>
      </c>
      <c r="N118" s="4">
        <f t="shared" si="5"/>
        <v>-13.559312009594043</v>
      </c>
    </row>
    <row r="119" spans="1:14" x14ac:dyDescent="0.2">
      <c r="A119" s="10" t="s">
        <v>1364</v>
      </c>
      <c r="B119" s="10" t="s">
        <v>1322</v>
      </c>
      <c r="C119" s="10" t="s">
        <v>1326</v>
      </c>
      <c r="D119" s="10" t="s">
        <v>1021</v>
      </c>
      <c r="E119" s="11">
        <v>-4.3162115637479515</v>
      </c>
      <c r="F119" s="11">
        <v>0.11765367898321653</v>
      </c>
      <c r="G119" s="11">
        <v>-10.60684</v>
      </c>
      <c r="H119" s="12">
        <v>3.7762009999999999E-4</v>
      </c>
      <c r="I119" s="12">
        <v>-6.0063149999999954E-5</v>
      </c>
      <c r="K119" s="1">
        <v>250.9</v>
      </c>
      <c r="L119" s="1">
        <f t="shared" si="3"/>
        <v>524.04999999999995</v>
      </c>
      <c r="M119" s="1">
        <f t="shared" si="4"/>
        <v>9.4075398219235549</v>
      </c>
      <c r="N119" s="4">
        <f t="shared" si="5"/>
        <v>-13.723751385671505</v>
      </c>
    </row>
    <row r="120" spans="1:14" x14ac:dyDescent="0.2">
      <c r="A120" s="10" t="s">
        <v>1364</v>
      </c>
      <c r="B120" s="10" t="s">
        <v>1322</v>
      </c>
      <c r="C120" s="10" t="s">
        <v>1326</v>
      </c>
      <c r="D120" s="10" t="s">
        <v>1099</v>
      </c>
      <c r="E120" s="11">
        <v>-5.0169036466995998</v>
      </c>
      <c r="F120" s="11">
        <v>0.18857772478666254</v>
      </c>
      <c r="G120" s="11">
        <v>-11.257429999999999</v>
      </c>
      <c r="H120" s="12">
        <v>4.4199750000000002E-4</v>
      </c>
      <c r="I120" s="12">
        <v>6.0504500000000566E-6</v>
      </c>
      <c r="K120" s="1">
        <v>250.9</v>
      </c>
      <c r="L120" s="1">
        <f t="shared" si="3"/>
        <v>524.04999999999995</v>
      </c>
      <c r="M120" s="1">
        <f t="shared" si="4"/>
        <v>9.4075398219235549</v>
      </c>
      <c r="N120" s="4">
        <f t="shared" si="5"/>
        <v>-14.424443468623155</v>
      </c>
    </row>
    <row r="121" spans="1:14" x14ac:dyDescent="0.2">
      <c r="A121" s="10" t="s">
        <v>1364</v>
      </c>
      <c r="B121" s="10" t="s">
        <v>1322</v>
      </c>
      <c r="C121" s="10" t="s">
        <v>1326</v>
      </c>
      <c r="D121" s="10" t="s">
        <v>185</v>
      </c>
      <c r="E121" s="11">
        <v>-3.9721982320204408</v>
      </c>
      <c r="F121" s="11">
        <v>0.14538151460774787</v>
      </c>
      <c r="G121" s="11">
        <v>-10.225529999999999</v>
      </c>
      <c r="H121" s="12">
        <v>9.4435750000000001E-4</v>
      </c>
      <c r="I121" s="12">
        <v>2.9411958750000006E-4</v>
      </c>
      <c r="K121" s="1">
        <v>250.9</v>
      </c>
      <c r="L121" s="1">
        <f t="shared" si="3"/>
        <v>524.04999999999995</v>
      </c>
      <c r="M121" s="1">
        <f t="shared" si="4"/>
        <v>9.4075398219235549</v>
      </c>
      <c r="N121" s="4">
        <f t="shared" si="5"/>
        <v>-13.379738053943996</v>
      </c>
    </row>
    <row r="122" spans="1:14" x14ac:dyDescent="0.2">
      <c r="A122" s="10" t="s">
        <v>1364</v>
      </c>
      <c r="B122" s="10" t="s">
        <v>1322</v>
      </c>
      <c r="C122" s="10" t="s">
        <v>1326</v>
      </c>
      <c r="D122" s="10" t="s">
        <v>981</v>
      </c>
      <c r="E122" s="11">
        <v>-3.9485660377313048</v>
      </c>
      <c r="F122" s="11">
        <v>0.23205220398605531</v>
      </c>
      <c r="G122" s="11">
        <v>-10.275359999999999</v>
      </c>
      <c r="H122" s="12">
        <v>4.2714819999999998E-4</v>
      </c>
      <c r="I122" s="12">
        <v>-6.8832500000000395E-6</v>
      </c>
      <c r="K122" s="1">
        <v>250.9</v>
      </c>
      <c r="L122" s="1">
        <f t="shared" si="3"/>
        <v>524.04999999999995</v>
      </c>
      <c r="M122" s="1">
        <f t="shared" si="4"/>
        <v>9.4075398219235549</v>
      </c>
      <c r="N122" s="4">
        <f t="shared" si="5"/>
        <v>-13.356105859654861</v>
      </c>
    </row>
    <row r="123" spans="1:14" x14ac:dyDescent="0.2">
      <c r="A123" s="10" t="s">
        <v>1364</v>
      </c>
      <c r="B123" s="10" t="s">
        <v>1322</v>
      </c>
      <c r="C123" s="10" t="s">
        <v>1326</v>
      </c>
      <c r="D123" s="10" t="s">
        <v>982</v>
      </c>
      <c r="E123" s="11">
        <v>-4.2035657640566715</v>
      </c>
      <c r="F123" s="11">
        <v>0.23205220398605531</v>
      </c>
      <c r="G123" s="11">
        <v>-10.528740000000001</v>
      </c>
      <c r="H123" s="12">
        <v>4.0648810000000002E-4</v>
      </c>
      <c r="I123" s="12">
        <v>-2.7543350000000001E-5</v>
      </c>
      <c r="K123" s="1">
        <v>250.9</v>
      </c>
      <c r="L123" s="1">
        <f t="shared" si="3"/>
        <v>524.04999999999995</v>
      </c>
      <c r="M123" s="1">
        <f t="shared" si="4"/>
        <v>9.4075398219235549</v>
      </c>
      <c r="N123" s="4">
        <f t="shared" si="5"/>
        <v>-13.611105585980226</v>
      </c>
    </row>
    <row r="124" spans="1:14" x14ac:dyDescent="0.2">
      <c r="A124" s="10" t="s">
        <v>1364</v>
      </c>
      <c r="B124" s="10" t="s">
        <v>1322</v>
      </c>
      <c r="C124" s="10" t="s">
        <v>1326</v>
      </c>
      <c r="D124" s="10" t="s">
        <v>1076</v>
      </c>
      <c r="E124" s="11">
        <v>-4.9272597351418534</v>
      </c>
      <c r="F124" s="11">
        <v>0.2507026598626631</v>
      </c>
      <c r="G124" s="11">
        <v>-11.163069999999999</v>
      </c>
      <c r="H124" s="12">
        <v>4.4926999999999999E-4</v>
      </c>
      <c r="I124" s="12">
        <v>1.6024574999999987E-5</v>
      </c>
      <c r="K124" s="1">
        <v>250.9</v>
      </c>
      <c r="L124" s="1">
        <f t="shared" si="3"/>
        <v>524.04999999999995</v>
      </c>
      <c r="M124" s="1">
        <f t="shared" si="4"/>
        <v>9.4075398219235549</v>
      </c>
      <c r="N124" s="4">
        <f t="shared" si="5"/>
        <v>-14.334799557065409</v>
      </c>
    </row>
    <row r="125" spans="1:14" x14ac:dyDescent="0.2">
      <c r="A125" s="10" t="s">
        <v>1364</v>
      </c>
      <c r="B125" s="10" t="s">
        <v>1322</v>
      </c>
      <c r="C125" s="10" t="s">
        <v>1326</v>
      </c>
      <c r="D125" s="10" t="s">
        <v>221</v>
      </c>
      <c r="E125" s="11">
        <v>-3.861655736686842</v>
      </c>
      <c r="F125" s="11">
        <v>0.15158400896791732</v>
      </c>
      <c r="G125" s="11">
        <v>-10.114560000000001</v>
      </c>
      <c r="H125" s="12">
        <v>6.0826670000000002E-4</v>
      </c>
      <c r="I125" s="12">
        <v>-2.1899885714285689E-5</v>
      </c>
      <c r="K125" s="1">
        <v>250.9</v>
      </c>
      <c r="L125" s="1">
        <f t="shared" si="3"/>
        <v>524.04999999999995</v>
      </c>
      <c r="M125" s="1">
        <f t="shared" si="4"/>
        <v>9.4075398219235549</v>
      </c>
      <c r="N125" s="4">
        <f t="shared" si="5"/>
        <v>-13.269195558610397</v>
      </c>
    </row>
    <row r="126" spans="1:14" x14ac:dyDescent="0.2">
      <c r="A126" s="10" t="s">
        <v>1364</v>
      </c>
      <c r="B126" s="10" t="s">
        <v>1322</v>
      </c>
      <c r="C126" s="10" t="s">
        <v>1326</v>
      </c>
      <c r="D126" s="10" t="s">
        <v>157</v>
      </c>
      <c r="E126" s="11">
        <v>-4.1982653249842405</v>
      </c>
      <c r="F126" s="11">
        <v>0.16735805356010966</v>
      </c>
      <c r="G126" s="11">
        <v>-10.420529999999999</v>
      </c>
      <c r="H126" s="12">
        <v>6.410319E-4</v>
      </c>
      <c r="I126" s="12">
        <v>-3.3178162500000028E-5</v>
      </c>
      <c r="K126" s="1">
        <v>250.9</v>
      </c>
      <c r="L126" s="1">
        <f t="shared" si="3"/>
        <v>524.04999999999995</v>
      </c>
      <c r="M126" s="1">
        <f t="shared" si="4"/>
        <v>9.4075398219235549</v>
      </c>
      <c r="N126" s="4">
        <f t="shared" si="5"/>
        <v>-13.605805146907795</v>
      </c>
    </row>
    <row r="127" spans="1:14" x14ac:dyDescent="0.2">
      <c r="A127" s="10" t="s">
        <v>1364</v>
      </c>
      <c r="B127" s="10" t="s">
        <v>1322</v>
      </c>
      <c r="C127" s="10" t="s">
        <v>1326</v>
      </c>
      <c r="D127" s="10" t="s">
        <v>159</v>
      </c>
      <c r="E127" s="11">
        <v>-4.0937321496971046</v>
      </c>
      <c r="F127" s="11">
        <v>0.16735805356010966</v>
      </c>
      <c r="G127" s="11">
        <v>-10.316649999999999</v>
      </c>
      <c r="H127" s="12">
        <v>6.4196770000000004E-4</v>
      </c>
      <c r="I127" s="12">
        <v>-3.2242362499999996E-5</v>
      </c>
      <c r="K127" s="1">
        <v>250.9</v>
      </c>
      <c r="L127" s="1">
        <f t="shared" si="3"/>
        <v>524.04999999999995</v>
      </c>
      <c r="M127" s="1">
        <f t="shared" si="4"/>
        <v>9.4075398219235549</v>
      </c>
      <c r="N127" s="4">
        <f t="shared" si="5"/>
        <v>-13.50127197162066</v>
      </c>
    </row>
    <row r="128" spans="1:14" x14ac:dyDescent="0.2">
      <c r="A128" s="10" t="s">
        <v>1364</v>
      </c>
      <c r="B128" s="10" t="s">
        <v>1322</v>
      </c>
      <c r="C128" s="10" t="s">
        <v>1326</v>
      </c>
      <c r="D128" s="10" t="s">
        <v>980</v>
      </c>
      <c r="E128" s="11">
        <v>-5.3577998847588182</v>
      </c>
      <c r="F128" s="11">
        <v>0.28265593075264328</v>
      </c>
      <c r="G128" s="11">
        <v>-11.68806</v>
      </c>
      <c r="H128" s="12">
        <v>4.4416349999999998E-4</v>
      </c>
      <c r="I128" s="12">
        <v>4.6623500000000147E-6</v>
      </c>
      <c r="K128" s="1">
        <v>250.9</v>
      </c>
      <c r="L128" s="1">
        <f t="shared" si="3"/>
        <v>524.04999999999995</v>
      </c>
      <c r="M128" s="1">
        <f t="shared" si="4"/>
        <v>9.4075398219235549</v>
      </c>
      <c r="N128" s="4">
        <f t="shared" si="5"/>
        <v>-14.765339706682372</v>
      </c>
    </row>
    <row r="129" spans="1:14" x14ac:dyDescent="0.2">
      <c r="A129" s="10" t="s">
        <v>1364</v>
      </c>
      <c r="B129" s="10" t="s">
        <v>1322</v>
      </c>
      <c r="C129" s="10" t="s">
        <v>1326</v>
      </c>
      <c r="D129" s="10" t="s">
        <v>1257</v>
      </c>
      <c r="E129" s="11">
        <v>-4.7503410409078795</v>
      </c>
      <c r="F129" s="11">
        <v>0.2507026598626631</v>
      </c>
      <c r="G129" s="11">
        <v>-10.987259999999999</v>
      </c>
      <c r="H129" s="12">
        <v>4.34315E-4</v>
      </c>
      <c r="I129" s="12">
        <v>1.0695750000000058E-6</v>
      </c>
      <c r="K129" s="1">
        <v>250.9</v>
      </c>
      <c r="L129" s="1">
        <f t="shared" si="3"/>
        <v>524.04999999999995</v>
      </c>
      <c r="M129" s="1">
        <f t="shared" si="4"/>
        <v>9.4075398219235549</v>
      </c>
      <c r="N129" s="4">
        <f t="shared" si="5"/>
        <v>-14.157880862831433</v>
      </c>
    </row>
    <row r="130" spans="1:14" x14ac:dyDescent="0.2">
      <c r="E130" s="11"/>
      <c r="F130" s="11"/>
      <c r="G130" s="11"/>
      <c r="H130" s="12"/>
      <c r="I130" s="12"/>
      <c r="N130" s="4"/>
    </row>
    <row r="131" spans="1:14" x14ac:dyDescent="0.2">
      <c r="A131" s="10" t="s">
        <v>1364</v>
      </c>
      <c r="B131" s="10" t="s">
        <v>1320</v>
      </c>
      <c r="C131" s="10" t="s">
        <v>1326</v>
      </c>
      <c r="D131" s="180" t="s">
        <v>264</v>
      </c>
      <c r="E131" s="181">
        <v>-4.073886177832664</v>
      </c>
      <c r="F131" s="181">
        <v>0.11251559536221771</v>
      </c>
      <c r="G131" s="181">
        <v>-10.46002</v>
      </c>
      <c r="H131" s="182">
        <v>7.3516749999999996E-4</v>
      </c>
      <c r="I131" s="182">
        <v>1.3128747500000006E-4</v>
      </c>
      <c r="K131" s="1">
        <v>248.2</v>
      </c>
      <c r="L131" s="1">
        <f t="shared" si="3"/>
        <v>521.34999999999991</v>
      </c>
      <c r="M131" s="1">
        <f t="shared" si="4"/>
        <v>9.535348032325544</v>
      </c>
      <c r="N131" s="4">
        <f t="shared" si="5"/>
        <v>-13.609234210158208</v>
      </c>
    </row>
    <row r="132" spans="1:14" x14ac:dyDescent="0.2">
      <c r="A132" s="10" t="s">
        <v>1364</v>
      </c>
      <c r="B132" s="10" t="s">
        <v>1320</v>
      </c>
      <c r="C132" s="10" t="s">
        <v>1326</v>
      </c>
      <c r="D132" s="180" t="s">
        <v>271</v>
      </c>
      <c r="E132" s="181">
        <v>-3.6662498821458112</v>
      </c>
      <c r="F132" s="181">
        <v>0.18704665412041702</v>
      </c>
      <c r="G132" s="181">
        <v>-10.13391</v>
      </c>
      <c r="H132" s="182">
        <v>7.2563520000000004E-4</v>
      </c>
      <c r="I132" s="182">
        <v>1.426208624999999E-4</v>
      </c>
      <c r="K132" s="1">
        <v>248.2</v>
      </c>
      <c r="L132" s="1">
        <f t="shared" si="3"/>
        <v>521.34999999999991</v>
      </c>
      <c r="M132" s="1">
        <f t="shared" si="4"/>
        <v>9.535348032325544</v>
      </c>
      <c r="N132" s="4">
        <f t="shared" si="5"/>
        <v>-13.201597914471355</v>
      </c>
    </row>
    <row r="133" spans="1:14" x14ac:dyDescent="0.2">
      <c r="A133" s="10" t="s">
        <v>1364</v>
      </c>
      <c r="B133" s="10" t="s">
        <v>1320</v>
      </c>
      <c r="C133" s="10" t="s">
        <v>1326</v>
      </c>
      <c r="D133" s="180" t="s">
        <v>277</v>
      </c>
      <c r="E133" s="181">
        <v>-4.0574594028782718</v>
      </c>
      <c r="F133" s="181">
        <v>0.18704665412041702</v>
      </c>
      <c r="G133" s="181">
        <v>-10.52258</v>
      </c>
      <c r="H133" s="182">
        <v>7.0958589999999997E-4</v>
      </c>
      <c r="I133" s="182">
        <v>1.2657156249999983E-4</v>
      </c>
      <c r="K133" s="1">
        <v>248.2</v>
      </c>
      <c r="L133" s="1">
        <f t="shared" si="3"/>
        <v>521.34999999999991</v>
      </c>
      <c r="M133" s="1">
        <f t="shared" si="4"/>
        <v>9.535348032325544</v>
      </c>
      <c r="N133" s="4">
        <f t="shared" si="5"/>
        <v>-13.592807435203817</v>
      </c>
    </row>
    <row r="134" spans="1:14" x14ac:dyDescent="0.2">
      <c r="A134" s="10" t="s">
        <v>1364</v>
      </c>
      <c r="B134" s="10" t="s">
        <v>1320</v>
      </c>
      <c r="C134" s="10" t="s">
        <v>1326</v>
      </c>
      <c r="D134" s="180" t="s">
        <v>279</v>
      </c>
      <c r="E134" s="181">
        <v>-3.7720466576216527</v>
      </c>
      <c r="F134" s="181">
        <v>0.18704665412041702</v>
      </c>
      <c r="G134" s="181">
        <v>-10.23902</v>
      </c>
      <c r="H134" s="182">
        <v>7.5097019999999996E-4</v>
      </c>
      <c r="I134" s="182">
        <v>1.6795586249999982E-4</v>
      </c>
      <c r="K134" s="1">
        <v>248.2</v>
      </c>
      <c r="L134" s="1">
        <f t="shared" si="3"/>
        <v>521.34999999999991</v>
      </c>
      <c r="M134" s="1">
        <f t="shared" si="4"/>
        <v>9.535348032325544</v>
      </c>
      <c r="N134" s="4">
        <f t="shared" si="5"/>
        <v>-13.307394689947197</v>
      </c>
    </row>
    <row r="135" spans="1:14" x14ac:dyDescent="0.2">
      <c r="A135" s="10" t="s">
        <v>1364</v>
      </c>
      <c r="B135" s="10" t="s">
        <v>1320</v>
      </c>
      <c r="C135" s="10" t="s">
        <v>1326</v>
      </c>
      <c r="D135" s="180" t="s">
        <v>292</v>
      </c>
      <c r="E135" s="181">
        <v>-4.3376583026687454</v>
      </c>
      <c r="F135" s="181">
        <v>0.18704665412041702</v>
      </c>
      <c r="G135" s="181">
        <v>-10.80096</v>
      </c>
      <c r="H135" s="182">
        <v>6.8916799999999999E-4</v>
      </c>
      <c r="I135" s="182">
        <v>1.0615366249999984E-4</v>
      </c>
      <c r="K135" s="1">
        <v>248.2</v>
      </c>
      <c r="L135" s="1">
        <f t="shared" ref="L135:L198" si="6">K135+273.15</f>
        <v>521.34999999999991</v>
      </c>
      <c r="M135" s="1">
        <f t="shared" ref="M135:M198" si="7">-2.9+3.38*10^6/L135^2</f>
        <v>9.535348032325544</v>
      </c>
      <c r="N135" s="4">
        <f t="shared" ref="N135:N198" si="8">E135-M135</f>
        <v>-13.87300633499429</v>
      </c>
    </row>
    <row r="136" spans="1:14" x14ac:dyDescent="0.2">
      <c r="A136" s="10" t="s">
        <v>1364</v>
      </c>
      <c r="B136" s="10" t="s">
        <v>1320</v>
      </c>
      <c r="C136" s="10" t="s">
        <v>1326</v>
      </c>
      <c r="D136" s="180" t="s">
        <v>294</v>
      </c>
      <c r="E136" s="181">
        <v>-4.3679952336252992</v>
      </c>
      <c r="F136" s="181">
        <v>0.18704665412041702</v>
      </c>
      <c r="G136" s="181">
        <v>-10.831099999999999</v>
      </c>
      <c r="H136" s="182">
        <v>7.052025E-4</v>
      </c>
      <c r="I136" s="182">
        <v>1.2218816249999986E-4</v>
      </c>
      <c r="K136" s="1">
        <v>248.2</v>
      </c>
      <c r="L136" s="1">
        <f t="shared" si="6"/>
        <v>521.34999999999991</v>
      </c>
      <c r="M136" s="1">
        <f t="shared" si="7"/>
        <v>9.535348032325544</v>
      </c>
      <c r="N136" s="4">
        <f t="shared" si="8"/>
        <v>-13.903343265950843</v>
      </c>
    </row>
    <row r="137" spans="1:14" x14ac:dyDescent="0.2">
      <c r="A137" s="10" t="s">
        <v>1364</v>
      </c>
      <c r="B137" s="10" t="s">
        <v>1320</v>
      </c>
      <c r="C137" s="10" t="s">
        <v>1326</v>
      </c>
      <c r="D137" s="180" t="s">
        <v>256</v>
      </c>
      <c r="E137" s="181">
        <v>-3.9252128462773372</v>
      </c>
      <c r="F137" s="181">
        <v>0.11251559536221771</v>
      </c>
      <c r="G137" s="181">
        <v>-10.3123</v>
      </c>
      <c r="H137" s="182">
        <v>8.3523910000000002E-4</v>
      </c>
      <c r="I137" s="182">
        <v>2.3135907500000013E-4</v>
      </c>
      <c r="K137" s="1">
        <v>248.2</v>
      </c>
      <c r="L137" s="1">
        <f t="shared" si="6"/>
        <v>521.34999999999991</v>
      </c>
      <c r="M137" s="1">
        <f t="shared" si="7"/>
        <v>9.535348032325544</v>
      </c>
      <c r="N137" s="4">
        <f t="shared" si="8"/>
        <v>-13.46056087860288</v>
      </c>
    </row>
    <row r="138" spans="1:14" x14ac:dyDescent="0.2">
      <c r="A138" s="10" t="s">
        <v>1364</v>
      </c>
      <c r="B138" s="10" t="s">
        <v>1320</v>
      </c>
      <c r="C138" s="10" t="s">
        <v>1326</v>
      </c>
      <c r="D138" s="180" t="s">
        <v>262</v>
      </c>
      <c r="E138" s="181">
        <v>-3.7514284964285105</v>
      </c>
      <c r="F138" s="181">
        <v>0.11251559536221771</v>
      </c>
      <c r="G138" s="181">
        <v>-10.13963</v>
      </c>
      <c r="H138" s="182">
        <v>8.3427550000000005E-4</v>
      </c>
      <c r="I138" s="182">
        <v>2.3039547500000015E-4</v>
      </c>
      <c r="K138" s="1">
        <v>248.2</v>
      </c>
      <c r="L138" s="1">
        <f t="shared" si="6"/>
        <v>521.34999999999991</v>
      </c>
      <c r="M138" s="1">
        <f t="shared" si="7"/>
        <v>9.535348032325544</v>
      </c>
      <c r="N138" s="4">
        <f t="shared" si="8"/>
        <v>-13.286776528754054</v>
      </c>
    </row>
    <row r="139" spans="1:14" x14ac:dyDescent="0.2">
      <c r="A139" s="10" t="s">
        <v>1364</v>
      </c>
      <c r="B139" s="10" t="s">
        <v>1320</v>
      </c>
      <c r="C139" s="10" t="s">
        <v>1326</v>
      </c>
      <c r="D139" s="180" t="s">
        <v>332</v>
      </c>
      <c r="E139" s="181">
        <v>-3.0857290915298208</v>
      </c>
      <c r="F139" s="181">
        <v>9.7916563261060047E-2</v>
      </c>
      <c r="G139" s="181">
        <v>-9.6155380000000008</v>
      </c>
      <c r="H139" s="182">
        <v>5.8739689999999999E-4</v>
      </c>
      <c r="I139" s="182">
        <v>1.1266862499999925E-5</v>
      </c>
      <c r="K139" s="1">
        <v>248.2</v>
      </c>
      <c r="L139" s="1">
        <f t="shared" si="6"/>
        <v>521.34999999999991</v>
      </c>
      <c r="M139" s="1">
        <f t="shared" si="7"/>
        <v>9.535348032325544</v>
      </c>
      <c r="N139" s="4">
        <f t="shared" si="8"/>
        <v>-12.621077123855365</v>
      </c>
    </row>
    <row r="140" spans="1:14" x14ac:dyDescent="0.2">
      <c r="A140" s="10" t="s">
        <v>1364</v>
      </c>
      <c r="B140" s="10" t="s">
        <v>1320</v>
      </c>
      <c r="C140" s="10" t="s">
        <v>1326</v>
      </c>
      <c r="D140" s="180" t="s">
        <v>334</v>
      </c>
      <c r="E140" s="181">
        <v>-3.8958775807399482</v>
      </c>
      <c r="F140" s="181">
        <v>9.7916563261060047E-2</v>
      </c>
      <c r="G140" s="181">
        <v>-10.42038</v>
      </c>
      <c r="H140" s="182">
        <v>7.7369540000000005E-4</v>
      </c>
      <c r="I140" s="182">
        <v>1.9756536249999998E-4</v>
      </c>
      <c r="K140" s="1">
        <v>248.2</v>
      </c>
      <c r="L140" s="1">
        <f t="shared" si="6"/>
        <v>521.34999999999991</v>
      </c>
      <c r="M140" s="1">
        <f t="shared" si="7"/>
        <v>9.535348032325544</v>
      </c>
      <c r="N140" s="4">
        <f t="shared" si="8"/>
        <v>-13.431225613065493</v>
      </c>
    </row>
    <row r="141" spans="1:14" x14ac:dyDescent="0.2">
      <c r="A141" s="10" t="s">
        <v>1364</v>
      </c>
      <c r="B141" s="10" t="s">
        <v>1320</v>
      </c>
      <c r="C141" s="10" t="s">
        <v>1326</v>
      </c>
      <c r="D141" s="180" t="s">
        <v>342</v>
      </c>
      <c r="E141" s="181">
        <v>-3.6761971056143983</v>
      </c>
      <c r="F141" s="181">
        <v>0.1408195535466274</v>
      </c>
      <c r="G141" s="181">
        <v>-10.170210000000001</v>
      </c>
      <c r="H141" s="182">
        <v>8.4321280000000003E-4</v>
      </c>
      <c r="I141" s="182">
        <v>2.7353252500000001E-4</v>
      </c>
      <c r="K141" s="1">
        <v>248.2</v>
      </c>
      <c r="L141" s="1">
        <f t="shared" si="6"/>
        <v>521.34999999999991</v>
      </c>
      <c r="M141" s="1">
        <f t="shared" si="7"/>
        <v>9.535348032325544</v>
      </c>
      <c r="N141" s="4">
        <f t="shared" si="8"/>
        <v>-13.211545137939943</v>
      </c>
    </row>
    <row r="142" spans="1:14" x14ac:dyDescent="0.2">
      <c r="A142" s="10" t="s">
        <v>1364</v>
      </c>
      <c r="B142" s="10" t="s">
        <v>1320</v>
      </c>
      <c r="C142" s="10" t="s">
        <v>1326</v>
      </c>
      <c r="D142" s="180" t="s">
        <v>650</v>
      </c>
      <c r="E142" s="181">
        <v>-3.7398016785833432</v>
      </c>
      <c r="F142" s="181">
        <v>0.1408195535466274</v>
      </c>
      <c r="G142" s="181">
        <v>-10.2334</v>
      </c>
      <c r="H142" s="182">
        <v>6.9979630000000003E-4</v>
      </c>
      <c r="I142" s="182">
        <v>1.3011602500000001E-4</v>
      </c>
      <c r="K142" s="1">
        <v>248.2</v>
      </c>
      <c r="L142" s="1">
        <f t="shared" si="6"/>
        <v>521.34999999999991</v>
      </c>
      <c r="M142" s="1">
        <f t="shared" si="7"/>
        <v>9.535348032325544</v>
      </c>
      <c r="N142" s="4">
        <f t="shared" si="8"/>
        <v>-13.275149710908888</v>
      </c>
    </row>
    <row r="143" spans="1:14" x14ac:dyDescent="0.2">
      <c r="A143" s="10" t="s">
        <v>1364</v>
      </c>
      <c r="B143" s="10" t="s">
        <v>1320</v>
      </c>
      <c r="C143" s="10" t="s">
        <v>1326</v>
      </c>
      <c r="D143" s="180" t="s">
        <v>345</v>
      </c>
      <c r="E143" s="181">
        <v>-3.604449456283354</v>
      </c>
      <c r="F143" s="181">
        <v>0.1408195535466274</v>
      </c>
      <c r="G143" s="181">
        <v>-10.098929999999999</v>
      </c>
      <c r="H143" s="182">
        <v>8.5561410000000002E-4</v>
      </c>
      <c r="I143" s="182">
        <v>2.85933825E-4</v>
      </c>
      <c r="K143" s="1">
        <v>248.2</v>
      </c>
      <c r="L143" s="1">
        <f t="shared" si="6"/>
        <v>521.34999999999991</v>
      </c>
      <c r="M143" s="1">
        <f t="shared" si="7"/>
        <v>9.535348032325544</v>
      </c>
      <c r="N143" s="4">
        <f t="shared" si="8"/>
        <v>-13.139797488608899</v>
      </c>
    </row>
    <row r="144" spans="1:14" x14ac:dyDescent="0.2">
      <c r="A144" s="10" t="s">
        <v>1364</v>
      </c>
      <c r="B144" s="10" t="s">
        <v>1320</v>
      </c>
      <c r="C144" s="10" t="s">
        <v>1326</v>
      </c>
      <c r="D144" s="180" t="s">
        <v>347</v>
      </c>
      <c r="E144" s="181">
        <v>-3.6163369385870947</v>
      </c>
      <c r="F144" s="181">
        <v>0.1408195535466274</v>
      </c>
      <c r="G144" s="181">
        <v>-10.11074</v>
      </c>
      <c r="H144" s="182">
        <v>6.9973289999999998E-4</v>
      </c>
      <c r="I144" s="182">
        <v>1.3005262499999996E-4</v>
      </c>
      <c r="K144" s="1">
        <v>248.2</v>
      </c>
      <c r="L144" s="1">
        <f t="shared" si="6"/>
        <v>521.34999999999991</v>
      </c>
      <c r="M144" s="1">
        <f t="shared" si="7"/>
        <v>9.535348032325544</v>
      </c>
      <c r="N144" s="4">
        <f t="shared" si="8"/>
        <v>-13.151684970912639</v>
      </c>
    </row>
    <row r="145" spans="1:14" x14ac:dyDescent="0.2">
      <c r="A145" s="10" t="s">
        <v>1364</v>
      </c>
      <c r="B145" s="10" t="s">
        <v>1320</v>
      </c>
      <c r="C145" s="10" t="s">
        <v>1326</v>
      </c>
      <c r="D145" s="180" t="s">
        <v>349</v>
      </c>
      <c r="E145" s="181">
        <v>-3.4725980522266608</v>
      </c>
      <c r="F145" s="181">
        <v>0.1408195535466274</v>
      </c>
      <c r="G145" s="181">
        <v>-9.9679380000000002</v>
      </c>
      <c r="H145" s="182">
        <v>5.7962520000000002E-4</v>
      </c>
      <c r="I145" s="182">
        <v>9.944925000000002E-6</v>
      </c>
      <c r="K145" s="1">
        <v>248.2</v>
      </c>
      <c r="L145" s="1">
        <f t="shared" si="6"/>
        <v>521.34999999999991</v>
      </c>
      <c r="M145" s="1">
        <f t="shared" si="7"/>
        <v>9.535348032325544</v>
      </c>
      <c r="N145" s="4">
        <f t="shared" si="8"/>
        <v>-13.007946084552206</v>
      </c>
    </row>
    <row r="146" spans="1:14" x14ac:dyDescent="0.2">
      <c r="A146" s="10" t="s">
        <v>1364</v>
      </c>
      <c r="B146" s="10" t="s">
        <v>1320</v>
      </c>
      <c r="C146" s="10" t="s">
        <v>1326</v>
      </c>
      <c r="D146" s="180" t="s">
        <v>351</v>
      </c>
      <c r="E146" s="181">
        <v>-3.8036478261292972</v>
      </c>
      <c r="F146" s="181">
        <v>0.1408195535466274</v>
      </c>
      <c r="G146" s="181">
        <v>-10.29683</v>
      </c>
      <c r="H146" s="182">
        <v>6.6092120000000004E-4</v>
      </c>
      <c r="I146" s="182">
        <v>9.1240925000000018E-5</v>
      </c>
      <c r="K146" s="1">
        <v>248.2</v>
      </c>
      <c r="L146" s="1">
        <f t="shared" si="6"/>
        <v>521.34999999999991</v>
      </c>
      <c r="M146" s="1">
        <f t="shared" si="7"/>
        <v>9.535348032325544</v>
      </c>
      <c r="N146" s="4">
        <f t="shared" si="8"/>
        <v>-13.33899585845484</v>
      </c>
    </row>
    <row r="147" spans="1:14" x14ac:dyDescent="0.2">
      <c r="A147" s="10" t="s">
        <v>1364</v>
      </c>
      <c r="B147" s="10" t="s">
        <v>1320</v>
      </c>
      <c r="C147" s="10" t="s">
        <v>1326</v>
      </c>
      <c r="D147" s="180" t="s">
        <v>359</v>
      </c>
      <c r="E147" s="181">
        <v>-4.0785194321801832</v>
      </c>
      <c r="F147" s="181">
        <v>0.1408195535466274</v>
      </c>
      <c r="G147" s="181">
        <v>-10.56991</v>
      </c>
      <c r="H147" s="182">
        <v>7.6145360000000003E-4</v>
      </c>
      <c r="I147" s="182">
        <v>1.9177332500000001E-4</v>
      </c>
      <c r="K147" s="1">
        <v>248.2</v>
      </c>
      <c r="L147" s="1">
        <f t="shared" si="6"/>
        <v>521.34999999999991</v>
      </c>
      <c r="M147" s="1">
        <f t="shared" si="7"/>
        <v>9.535348032325544</v>
      </c>
      <c r="N147" s="4">
        <f t="shared" si="8"/>
        <v>-13.613867464505727</v>
      </c>
    </row>
    <row r="148" spans="1:14" x14ac:dyDescent="0.2">
      <c r="A148" s="10" t="s">
        <v>1364</v>
      </c>
      <c r="B148" s="10" t="s">
        <v>1320</v>
      </c>
      <c r="C148" s="10" t="s">
        <v>1326</v>
      </c>
      <c r="D148" s="180" t="s">
        <v>363</v>
      </c>
      <c r="E148" s="181">
        <v>-4.2056883156885716</v>
      </c>
      <c r="F148" s="181">
        <v>0.1408195535466274</v>
      </c>
      <c r="G148" s="181">
        <v>-10.696249999999999</v>
      </c>
      <c r="H148" s="182">
        <v>6.8141109999999996E-4</v>
      </c>
      <c r="I148" s="182">
        <v>1.1173082499999995E-4</v>
      </c>
      <c r="K148" s="1">
        <v>248.2</v>
      </c>
      <c r="L148" s="1">
        <f t="shared" si="6"/>
        <v>521.34999999999991</v>
      </c>
      <c r="M148" s="1">
        <f t="shared" si="7"/>
        <v>9.535348032325544</v>
      </c>
      <c r="N148" s="4">
        <f t="shared" si="8"/>
        <v>-13.741036348014116</v>
      </c>
    </row>
    <row r="149" spans="1:14" x14ac:dyDescent="0.2">
      <c r="A149" s="10" t="s">
        <v>1364</v>
      </c>
      <c r="B149" s="10" t="s">
        <v>1320</v>
      </c>
      <c r="C149" s="10" t="s">
        <v>1326</v>
      </c>
      <c r="D149" s="180" t="s">
        <v>369</v>
      </c>
      <c r="E149" s="181">
        <v>-3.7130573598022076</v>
      </c>
      <c r="F149" s="181">
        <v>0.1408195535466274</v>
      </c>
      <c r="G149" s="181">
        <v>-10.20683</v>
      </c>
      <c r="H149" s="182">
        <v>8.0017710000000004E-4</v>
      </c>
      <c r="I149" s="182">
        <v>2.3049682500000002E-4</v>
      </c>
      <c r="K149" s="1">
        <v>248.2</v>
      </c>
      <c r="L149" s="1">
        <f t="shared" si="6"/>
        <v>521.34999999999991</v>
      </c>
      <c r="M149" s="1">
        <f t="shared" si="7"/>
        <v>9.535348032325544</v>
      </c>
      <c r="N149" s="4">
        <f t="shared" si="8"/>
        <v>-13.248405392127751</v>
      </c>
    </row>
    <row r="150" spans="1:14" x14ac:dyDescent="0.2">
      <c r="A150" s="10" t="s">
        <v>1364</v>
      </c>
      <c r="B150" s="10" t="s">
        <v>1320</v>
      </c>
      <c r="C150" s="10" t="s">
        <v>1326</v>
      </c>
      <c r="D150" s="180" t="s">
        <v>381</v>
      </c>
      <c r="E150" s="181">
        <v>-3.501173918732059</v>
      </c>
      <c r="F150" s="181">
        <v>0.21582264195619602</v>
      </c>
      <c r="G150" s="181">
        <v>-9.8510779999999993</v>
      </c>
      <c r="H150" s="182">
        <v>8.3030989999999998E-4</v>
      </c>
      <c r="I150" s="182">
        <v>2.7408865714285708E-4</v>
      </c>
      <c r="K150" s="1">
        <v>248.2</v>
      </c>
      <c r="L150" s="1">
        <f t="shared" si="6"/>
        <v>521.34999999999991</v>
      </c>
      <c r="M150" s="1">
        <f t="shared" si="7"/>
        <v>9.535348032325544</v>
      </c>
      <c r="N150" s="4">
        <f t="shared" si="8"/>
        <v>-13.036521951057603</v>
      </c>
    </row>
    <row r="151" spans="1:14" x14ac:dyDescent="0.2">
      <c r="A151" s="10" t="s">
        <v>1364</v>
      </c>
      <c r="B151" s="10" t="s">
        <v>1320</v>
      </c>
      <c r="C151" s="10" t="s">
        <v>1326</v>
      </c>
      <c r="D151" s="180" t="s">
        <v>392</v>
      </c>
      <c r="E151" s="181">
        <v>-3.9025032754024247</v>
      </c>
      <c r="F151" s="181">
        <v>0.21582264195619602</v>
      </c>
      <c r="G151" s="181">
        <v>-10.24985</v>
      </c>
      <c r="H151" s="182">
        <v>9.5942339999999997E-4</v>
      </c>
      <c r="I151" s="182">
        <v>4.0320215714285707E-4</v>
      </c>
      <c r="K151" s="1">
        <v>248.2</v>
      </c>
      <c r="L151" s="1">
        <f t="shared" si="6"/>
        <v>521.34999999999991</v>
      </c>
      <c r="M151" s="1">
        <f t="shared" si="7"/>
        <v>9.535348032325544</v>
      </c>
      <c r="N151" s="4">
        <f t="shared" si="8"/>
        <v>-13.437851307727968</v>
      </c>
    </row>
    <row r="152" spans="1:14" x14ac:dyDescent="0.2">
      <c r="A152" s="10" t="s">
        <v>1364</v>
      </c>
      <c r="B152" s="10" t="s">
        <v>1320</v>
      </c>
      <c r="C152" s="10" t="s">
        <v>1326</v>
      </c>
      <c r="D152" s="180" t="s">
        <v>393</v>
      </c>
      <c r="E152" s="181">
        <v>-4.1980163480332955</v>
      </c>
      <c r="F152" s="181">
        <v>0.21582264195619602</v>
      </c>
      <c r="G152" s="181">
        <v>-10.543480000000001</v>
      </c>
      <c r="H152" s="182">
        <v>7.2049009999999999E-4</v>
      </c>
      <c r="I152" s="182">
        <v>1.6426885714285709E-4</v>
      </c>
      <c r="K152" s="1">
        <v>248.2</v>
      </c>
      <c r="L152" s="1">
        <f t="shared" si="6"/>
        <v>521.34999999999991</v>
      </c>
      <c r="M152" s="1">
        <f t="shared" si="7"/>
        <v>9.535348032325544</v>
      </c>
      <c r="N152" s="4">
        <f t="shared" si="8"/>
        <v>-13.733364380358839</v>
      </c>
    </row>
    <row r="153" spans="1:14" x14ac:dyDescent="0.2">
      <c r="A153" s="10" t="s">
        <v>1364</v>
      </c>
      <c r="B153" s="10" t="s">
        <v>1320</v>
      </c>
      <c r="C153" s="10" t="s">
        <v>1326</v>
      </c>
      <c r="D153" s="180" t="s">
        <v>395</v>
      </c>
      <c r="E153" s="181">
        <v>-3.7497416202636469</v>
      </c>
      <c r="F153" s="181">
        <v>0.39590292804597677</v>
      </c>
      <c r="G153" s="181">
        <v>-10.120939999999999</v>
      </c>
      <c r="H153" s="182">
        <v>8.2847029999999998E-4</v>
      </c>
      <c r="I153" s="182">
        <v>2.7989466666666668E-4</v>
      </c>
      <c r="K153" s="1">
        <v>248.2</v>
      </c>
      <c r="L153" s="1">
        <f t="shared" si="6"/>
        <v>521.34999999999991</v>
      </c>
      <c r="M153" s="1">
        <f t="shared" si="7"/>
        <v>9.535348032325544</v>
      </c>
      <c r="N153" s="4">
        <f t="shared" si="8"/>
        <v>-13.285089652589191</v>
      </c>
    </row>
    <row r="154" spans="1:14" x14ac:dyDescent="0.2">
      <c r="A154" s="10" t="s">
        <v>1364</v>
      </c>
      <c r="B154" s="10" t="s">
        <v>1320</v>
      </c>
      <c r="C154" s="10" t="s">
        <v>1326</v>
      </c>
      <c r="D154" s="180" t="s">
        <v>396</v>
      </c>
      <c r="E154" s="181">
        <v>-3.53714905281588</v>
      </c>
      <c r="F154" s="181">
        <v>0.39590292804597677</v>
      </c>
      <c r="G154" s="181">
        <v>-9.9097069999999992</v>
      </c>
      <c r="H154" s="182">
        <v>7.0653049999999998E-4</v>
      </c>
      <c r="I154" s="182">
        <v>1.5795486666666668E-4</v>
      </c>
      <c r="K154" s="1">
        <v>248.2</v>
      </c>
      <c r="L154" s="1">
        <f t="shared" si="6"/>
        <v>521.34999999999991</v>
      </c>
      <c r="M154" s="1">
        <f t="shared" si="7"/>
        <v>9.535348032325544</v>
      </c>
      <c r="N154" s="4">
        <f t="shared" si="8"/>
        <v>-13.072497085141425</v>
      </c>
    </row>
    <row r="155" spans="1:14" x14ac:dyDescent="0.2">
      <c r="A155" s="10" t="s">
        <v>1364</v>
      </c>
      <c r="B155" s="10" t="s">
        <v>1320</v>
      </c>
      <c r="C155" s="10" t="s">
        <v>1326</v>
      </c>
      <c r="D155" s="180" t="s">
        <v>397</v>
      </c>
      <c r="E155" s="181">
        <v>-4.3587765071678719</v>
      </c>
      <c r="F155" s="181">
        <v>0.39590292804597677</v>
      </c>
      <c r="G155" s="181">
        <v>-10.72608</v>
      </c>
      <c r="H155" s="182">
        <v>7.3546310000000004E-4</v>
      </c>
      <c r="I155" s="182">
        <v>1.8688746666666674E-4</v>
      </c>
      <c r="K155" s="1">
        <v>248.2</v>
      </c>
      <c r="L155" s="1">
        <f t="shared" si="6"/>
        <v>521.34999999999991</v>
      </c>
      <c r="M155" s="1">
        <f t="shared" si="7"/>
        <v>9.535348032325544</v>
      </c>
      <c r="N155" s="4">
        <f t="shared" si="8"/>
        <v>-13.894124539493415</v>
      </c>
    </row>
    <row r="156" spans="1:14" x14ac:dyDescent="0.2">
      <c r="A156" s="10" t="s">
        <v>1364</v>
      </c>
      <c r="B156" s="10" t="s">
        <v>1320</v>
      </c>
      <c r="C156" s="10" t="s">
        <v>1326</v>
      </c>
      <c r="D156" s="180" t="s">
        <v>398</v>
      </c>
      <c r="E156" s="181">
        <v>-3.8022675328583944</v>
      </c>
      <c r="F156" s="181">
        <v>0.39590292804597677</v>
      </c>
      <c r="G156" s="181">
        <v>-10.17313</v>
      </c>
      <c r="H156" s="182">
        <v>7.0984089999999998E-4</v>
      </c>
      <c r="I156" s="182">
        <v>1.6126526666666668E-4</v>
      </c>
      <c r="K156" s="1">
        <v>248.2</v>
      </c>
      <c r="L156" s="1">
        <f t="shared" si="6"/>
        <v>521.34999999999991</v>
      </c>
      <c r="M156" s="1">
        <f t="shared" si="7"/>
        <v>9.535348032325544</v>
      </c>
      <c r="N156" s="4">
        <f t="shared" si="8"/>
        <v>-13.337615565183938</v>
      </c>
    </row>
    <row r="157" spans="1:14" x14ac:dyDescent="0.2">
      <c r="A157" s="10" t="s">
        <v>1364</v>
      </c>
      <c r="B157" s="10" t="s">
        <v>1320</v>
      </c>
      <c r="C157" s="10" t="s">
        <v>1326</v>
      </c>
      <c r="D157" s="180" t="s">
        <v>400</v>
      </c>
      <c r="E157" s="181">
        <v>-3.5403938035766247</v>
      </c>
      <c r="F157" s="181">
        <v>0.39590292804597677</v>
      </c>
      <c r="G157" s="181">
        <v>-9.9129310000000004</v>
      </c>
      <c r="H157" s="182">
        <v>9.7160270000000003E-4</v>
      </c>
      <c r="I157" s="182">
        <v>4.2302706666666674E-4</v>
      </c>
      <c r="K157" s="1">
        <v>248.2</v>
      </c>
      <c r="L157" s="1">
        <f t="shared" si="6"/>
        <v>521.34999999999991</v>
      </c>
      <c r="M157" s="1">
        <f t="shared" si="7"/>
        <v>9.535348032325544</v>
      </c>
      <c r="N157" s="4">
        <f t="shared" si="8"/>
        <v>-13.075741835902168</v>
      </c>
    </row>
    <row r="158" spans="1:14" x14ac:dyDescent="0.2">
      <c r="A158" s="10" t="s">
        <v>1364</v>
      </c>
      <c r="B158" s="10" t="s">
        <v>1320</v>
      </c>
      <c r="C158" s="10" t="s">
        <v>1326</v>
      </c>
      <c r="D158" s="180" t="s">
        <v>401</v>
      </c>
      <c r="E158" s="181">
        <v>-3.8809909833882328</v>
      </c>
      <c r="F158" s="181">
        <v>0.39590292804597677</v>
      </c>
      <c r="G158" s="181">
        <v>-10.25135</v>
      </c>
      <c r="H158" s="182">
        <v>6.848596E-4</v>
      </c>
      <c r="I158" s="182">
        <v>1.362839666666667E-4</v>
      </c>
      <c r="K158" s="1">
        <v>248.2</v>
      </c>
      <c r="L158" s="1">
        <f t="shared" si="6"/>
        <v>521.34999999999991</v>
      </c>
      <c r="M158" s="1">
        <f t="shared" si="7"/>
        <v>9.535348032325544</v>
      </c>
      <c r="N158" s="4">
        <f t="shared" si="8"/>
        <v>-13.416339015713778</v>
      </c>
    </row>
    <row r="159" spans="1:14" x14ac:dyDescent="0.2">
      <c r="A159" s="10" t="s">
        <v>1364</v>
      </c>
      <c r="B159" s="10" t="s">
        <v>1320</v>
      </c>
      <c r="C159" s="10" t="s">
        <v>1326</v>
      </c>
      <c r="D159" s="180" t="s">
        <v>402</v>
      </c>
      <c r="E159" s="181">
        <v>-3.6590918991026289</v>
      </c>
      <c r="F159" s="181">
        <v>0.39590292804597677</v>
      </c>
      <c r="G159" s="181">
        <v>-10.03087</v>
      </c>
      <c r="H159" s="182">
        <v>8.4534240000000004E-4</v>
      </c>
      <c r="I159" s="182">
        <v>2.9676676666666674E-4</v>
      </c>
      <c r="K159" s="1">
        <v>248.2</v>
      </c>
      <c r="L159" s="1">
        <f t="shared" si="6"/>
        <v>521.34999999999991</v>
      </c>
      <c r="M159" s="1">
        <f t="shared" si="7"/>
        <v>9.535348032325544</v>
      </c>
      <c r="N159" s="4">
        <f t="shared" si="8"/>
        <v>-13.194439931428173</v>
      </c>
    </row>
    <row r="160" spans="1:14" x14ac:dyDescent="0.2">
      <c r="A160" s="10" t="s">
        <v>1364</v>
      </c>
      <c r="B160" s="10" t="s">
        <v>1320</v>
      </c>
      <c r="C160" s="10" t="s">
        <v>1326</v>
      </c>
      <c r="D160" s="180" t="s">
        <v>528</v>
      </c>
      <c r="E160" s="181">
        <v>-4.4887678248671792</v>
      </c>
      <c r="F160" s="181">
        <v>0.39590292804597677</v>
      </c>
      <c r="G160" s="181">
        <v>-10.85524</v>
      </c>
      <c r="H160" s="182">
        <v>7.0581750000000003E-4</v>
      </c>
      <c r="I160" s="182">
        <v>1.5724186666666673E-4</v>
      </c>
      <c r="K160" s="1">
        <v>248.2</v>
      </c>
      <c r="L160" s="1">
        <f t="shared" si="6"/>
        <v>521.34999999999991</v>
      </c>
      <c r="M160" s="1">
        <f t="shared" si="7"/>
        <v>9.535348032325544</v>
      </c>
      <c r="N160" s="4">
        <f t="shared" si="8"/>
        <v>-14.024115857192722</v>
      </c>
    </row>
    <row r="161" spans="1:14" x14ac:dyDescent="0.2">
      <c r="A161" s="10" t="s">
        <v>1364</v>
      </c>
      <c r="B161" s="10" t="s">
        <v>1320</v>
      </c>
      <c r="C161" s="10" t="s">
        <v>1326</v>
      </c>
      <c r="D161" s="180" t="s">
        <v>530</v>
      </c>
      <c r="E161" s="181">
        <v>-3.6546333861154912</v>
      </c>
      <c r="F161" s="181">
        <v>0.39590292804597677</v>
      </c>
      <c r="G161" s="181">
        <v>-10.026439999999999</v>
      </c>
      <c r="H161" s="182">
        <v>8.7059769999999999E-4</v>
      </c>
      <c r="I161" s="182">
        <v>3.2202206666666669E-4</v>
      </c>
      <c r="K161" s="1">
        <v>248.2</v>
      </c>
      <c r="L161" s="1">
        <f t="shared" si="6"/>
        <v>521.34999999999991</v>
      </c>
      <c r="M161" s="1">
        <f t="shared" si="7"/>
        <v>9.535348032325544</v>
      </c>
      <c r="N161" s="4">
        <f t="shared" si="8"/>
        <v>-13.189981418441036</v>
      </c>
    </row>
    <row r="162" spans="1:14" x14ac:dyDescent="0.2">
      <c r="A162" s="10" t="s">
        <v>1364</v>
      </c>
      <c r="B162" s="10" t="s">
        <v>1320</v>
      </c>
      <c r="C162" s="10" t="s">
        <v>1326</v>
      </c>
      <c r="D162" s="180" t="s">
        <v>406</v>
      </c>
      <c r="E162" s="181">
        <v>-4.0755451923109032</v>
      </c>
      <c r="F162" s="181">
        <v>0.39590292804597677</v>
      </c>
      <c r="G162" s="181">
        <v>-10.444660000000001</v>
      </c>
      <c r="H162" s="182">
        <v>7.8904759999999996E-4</v>
      </c>
      <c r="I162" s="182">
        <v>2.4047196666666666E-4</v>
      </c>
      <c r="K162" s="1">
        <v>248.2</v>
      </c>
      <c r="L162" s="1">
        <f t="shared" si="6"/>
        <v>521.34999999999991</v>
      </c>
      <c r="M162" s="1">
        <f t="shared" si="7"/>
        <v>9.535348032325544</v>
      </c>
      <c r="N162" s="4">
        <f t="shared" si="8"/>
        <v>-13.610893224636447</v>
      </c>
    </row>
    <row r="163" spans="1:14" x14ac:dyDescent="0.2">
      <c r="A163" s="10" t="s">
        <v>1364</v>
      </c>
      <c r="B163" s="10" t="s">
        <v>1320</v>
      </c>
      <c r="C163" s="10" t="s">
        <v>1326</v>
      </c>
      <c r="D163" s="180" t="s">
        <v>410</v>
      </c>
      <c r="E163" s="181">
        <v>-4.2407919750071521</v>
      </c>
      <c r="F163" s="181">
        <v>0.39590292804597677</v>
      </c>
      <c r="G163" s="181">
        <v>-10.60885</v>
      </c>
      <c r="H163" s="182">
        <v>8.8677790000000003E-4</v>
      </c>
      <c r="I163" s="182">
        <v>3.3820226666666673E-4</v>
      </c>
      <c r="K163" s="1">
        <v>248.2</v>
      </c>
      <c r="L163" s="1">
        <f t="shared" si="6"/>
        <v>521.34999999999991</v>
      </c>
      <c r="M163" s="1">
        <f t="shared" si="7"/>
        <v>9.535348032325544</v>
      </c>
      <c r="N163" s="4">
        <f t="shared" si="8"/>
        <v>-13.776140007332696</v>
      </c>
    </row>
    <row r="164" spans="1:14" x14ac:dyDescent="0.2">
      <c r="A164" s="10" t="s">
        <v>1364</v>
      </c>
      <c r="B164" s="10" t="s">
        <v>1320</v>
      </c>
      <c r="C164" s="10" t="s">
        <v>1326</v>
      </c>
      <c r="D164" s="180" t="s">
        <v>412</v>
      </c>
      <c r="E164" s="181">
        <v>-3.355806333730893</v>
      </c>
      <c r="F164" s="181">
        <v>0.39590292804597677</v>
      </c>
      <c r="G164" s="181">
        <v>-9.7295239999999996</v>
      </c>
      <c r="H164" s="182">
        <v>9.6601140000000005E-4</v>
      </c>
      <c r="I164" s="182">
        <v>4.1743576666666675E-4</v>
      </c>
      <c r="K164" s="1">
        <v>248.2</v>
      </c>
      <c r="L164" s="1">
        <f t="shared" si="6"/>
        <v>521.34999999999991</v>
      </c>
      <c r="M164" s="1">
        <f t="shared" si="7"/>
        <v>9.535348032325544</v>
      </c>
      <c r="N164" s="4">
        <f t="shared" si="8"/>
        <v>-12.891154366056437</v>
      </c>
    </row>
    <row r="165" spans="1:14" x14ac:dyDescent="0.2">
      <c r="A165" s="10" t="s">
        <v>1364</v>
      </c>
      <c r="B165" s="10" t="s">
        <v>1320</v>
      </c>
      <c r="C165" s="10" t="s">
        <v>1326</v>
      </c>
      <c r="D165" s="180" t="s">
        <v>413</v>
      </c>
      <c r="E165" s="181">
        <v>-4.239933929084061</v>
      </c>
      <c r="F165" s="181">
        <v>0.18042191775711619</v>
      </c>
      <c r="G165" s="181">
        <v>-10.65643</v>
      </c>
      <c r="H165" s="182">
        <v>9.8711700000000003E-4</v>
      </c>
      <c r="I165" s="182">
        <v>4.4944793000000003E-4</v>
      </c>
      <c r="K165" s="1">
        <v>248.2</v>
      </c>
      <c r="L165" s="1">
        <f t="shared" si="6"/>
        <v>521.34999999999991</v>
      </c>
      <c r="M165" s="1">
        <f t="shared" si="7"/>
        <v>9.535348032325544</v>
      </c>
      <c r="N165" s="4">
        <f t="shared" si="8"/>
        <v>-13.775281961409604</v>
      </c>
    </row>
    <row r="166" spans="1:14" x14ac:dyDescent="0.2">
      <c r="A166" s="10" t="s">
        <v>1364</v>
      </c>
      <c r="B166" s="10" t="s">
        <v>1320</v>
      </c>
      <c r="C166" s="10" t="s">
        <v>1326</v>
      </c>
      <c r="D166" s="180" t="s">
        <v>416</v>
      </c>
      <c r="E166" s="181">
        <v>-4.0653791298259634</v>
      </c>
      <c r="F166" s="181">
        <v>0.18042191775711619</v>
      </c>
      <c r="G166" s="181">
        <v>-10.483000000000001</v>
      </c>
      <c r="H166" s="182">
        <v>6.9180809999999995E-4</v>
      </c>
      <c r="I166" s="182">
        <v>1.5413902999999996E-4</v>
      </c>
      <c r="K166" s="1">
        <v>248.2</v>
      </c>
      <c r="L166" s="1">
        <f t="shared" si="6"/>
        <v>521.34999999999991</v>
      </c>
      <c r="M166" s="1">
        <f t="shared" si="7"/>
        <v>9.535348032325544</v>
      </c>
      <c r="N166" s="4">
        <f t="shared" si="8"/>
        <v>-13.600727162151507</v>
      </c>
    </row>
    <row r="167" spans="1:14" x14ac:dyDescent="0.2">
      <c r="A167" s="10" t="s">
        <v>1364</v>
      </c>
      <c r="B167" s="10" t="s">
        <v>1320</v>
      </c>
      <c r="C167" s="10" t="s">
        <v>1326</v>
      </c>
      <c r="D167" s="180" t="s">
        <v>549</v>
      </c>
      <c r="E167" s="181">
        <v>-2.9149912402908207</v>
      </c>
      <c r="F167" s="181">
        <v>0.18042191775711619</v>
      </c>
      <c r="G167" s="181">
        <v>-9.3400250000000007</v>
      </c>
      <c r="H167" s="182">
        <v>6.7632209999999996E-4</v>
      </c>
      <c r="I167" s="182">
        <v>1.3865302999999996E-4</v>
      </c>
      <c r="K167" s="1">
        <v>248.2</v>
      </c>
      <c r="L167" s="1">
        <f t="shared" si="6"/>
        <v>521.34999999999991</v>
      </c>
      <c r="M167" s="1">
        <f t="shared" si="7"/>
        <v>9.535348032325544</v>
      </c>
      <c r="N167" s="4">
        <f t="shared" si="8"/>
        <v>-12.450339272616365</v>
      </c>
    </row>
    <row r="168" spans="1:14" s="8" customFormat="1" x14ac:dyDescent="0.2">
      <c r="A168" s="10" t="s">
        <v>1364</v>
      </c>
      <c r="B168" s="10" t="s">
        <v>1320</v>
      </c>
      <c r="C168" s="10" t="s">
        <v>1326</v>
      </c>
      <c r="D168" s="180" t="s">
        <v>417</v>
      </c>
      <c r="E168" s="181">
        <v>-3.7458702730853721</v>
      </c>
      <c r="F168" s="181">
        <v>0.18042191775711619</v>
      </c>
      <c r="G168" s="181">
        <v>-10.16555</v>
      </c>
      <c r="H168" s="182">
        <v>9.5268619999999997E-4</v>
      </c>
      <c r="I168" s="182">
        <v>4.1501712999999997E-4</v>
      </c>
      <c r="J168" s="183"/>
      <c r="K168" s="1">
        <v>248.2</v>
      </c>
      <c r="L168" s="1">
        <f t="shared" si="6"/>
        <v>521.34999999999991</v>
      </c>
      <c r="M168" s="1">
        <f t="shared" si="7"/>
        <v>9.535348032325544</v>
      </c>
      <c r="N168" s="4">
        <f t="shared" si="8"/>
        <v>-13.281218305410917</v>
      </c>
    </row>
    <row r="169" spans="1:14" x14ac:dyDescent="0.2">
      <c r="A169" s="10" t="s">
        <v>1364</v>
      </c>
      <c r="B169" s="10" t="s">
        <v>1320</v>
      </c>
      <c r="C169" s="10" t="s">
        <v>1326</v>
      </c>
      <c r="D169" s="180" t="s">
        <v>420</v>
      </c>
      <c r="E169" s="181">
        <v>-4.6913628546635389</v>
      </c>
      <c r="F169" s="181">
        <v>0.18042191775711619</v>
      </c>
      <c r="G169" s="181">
        <v>-11.104950000000001</v>
      </c>
      <c r="H169" s="182">
        <v>8.7689479999999997E-4</v>
      </c>
      <c r="I169" s="182">
        <v>3.3922572999999998E-4</v>
      </c>
      <c r="K169" s="1">
        <v>248.2</v>
      </c>
      <c r="L169" s="1">
        <f t="shared" si="6"/>
        <v>521.34999999999991</v>
      </c>
      <c r="M169" s="1">
        <f t="shared" si="7"/>
        <v>9.535348032325544</v>
      </c>
      <c r="N169" s="4">
        <f t="shared" si="8"/>
        <v>-14.226710886989082</v>
      </c>
    </row>
    <row r="170" spans="1:14" x14ac:dyDescent="0.2">
      <c r="A170" s="10" t="s">
        <v>1364</v>
      </c>
      <c r="B170" s="10" t="s">
        <v>1320</v>
      </c>
      <c r="C170" s="10" t="s">
        <v>1326</v>
      </c>
      <c r="D170" s="180" t="s">
        <v>421</v>
      </c>
      <c r="E170" s="181">
        <v>-3.8968632442248907</v>
      </c>
      <c r="F170" s="181">
        <v>0.18042191775711619</v>
      </c>
      <c r="G170" s="181">
        <v>-10.315569999999999</v>
      </c>
      <c r="H170" s="182">
        <v>6.2201710000000003E-4</v>
      </c>
      <c r="I170" s="182">
        <v>8.4348030000000029E-5</v>
      </c>
      <c r="K170" s="1">
        <v>248.2</v>
      </c>
      <c r="L170" s="1">
        <f t="shared" si="6"/>
        <v>521.34999999999991</v>
      </c>
      <c r="M170" s="1">
        <f t="shared" si="7"/>
        <v>9.535348032325544</v>
      </c>
      <c r="N170" s="4">
        <f t="shared" si="8"/>
        <v>-13.432211276550435</v>
      </c>
    </row>
    <row r="171" spans="1:14" x14ac:dyDescent="0.2">
      <c r="A171" s="10" t="s">
        <v>1364</v>
      </c>
      <c r="B171" s="10" t="s">
        <v>1320</v>
      </c>
      <c r="C171" s="10" t="s">
        <v>1326</v>
      </c>
      <c r="D171" s="180" t="s">
        <v>436</v>
      </c>
      <c r="E171" s="181">
        <v>-3.915577611912413</v>
      </c>
      <c r="F171" s="181">
        <v>0.2618967233782924</v>
      </c>
      <c r="G171" s="181">
        <v>-10.24583</v>
      </c>
      <c r="H171" s="182">
        <v>8.5409380000000005E-4</v>
      </c>
      <c r="I171" s="182">
        <v>3.2555668750000003E-4</v>
      </c>
      <c r="K171" s="1">
        <v>248.2</v>
      </c>
      <c r="L171" s="1">
        <f t="shared" si="6"/>
        <v>521.34999999999991</v>
      </c>
      <c r="M171" s="1">
        <f t="shared" si="7"/>
        <v>9.535348032325544</v>
      </c>
      <c r="N171" s="4">
        <f t="shared" si="8"/>
        <v>-13.450925644237957</v>
      </c>
    </row>
    <row r="172" spans="1:14" x14ac:dyDescent="0.2">
      <c r="A172" s="10" t="s">
        <v>1364</v>
      </c>
      <c r="B172" s="10" t="s">
        <v>1320</v>
      </c>
      <c r="C172" s="10" t="s">
        <v>1326</v>
      </c>
      <c r="D172" s="180" t="s">
        <v>437</v>
      </c>
      <c r="E172" s="181">
        <v>-3.5523120094527183</v>
      </c>
      <c r="F172" s="181">
        <v>0.2618967233782924</v>
      </c>
      <c r="G172" s="181">
        <v>-9.8848730000000007</v>
      </c>
      <c r="H172" s="182">
        <v>6.9347120000000004E-4</v>
      </c>
      <c r="I172" s="182">
        <v>1.6493408750000002E-4</v>
      </c>
      <c r="K172" s="1">
        <v>248.2</v>
      </c>
      <c r="L172" s="1">
        <f t="shared" si="6"/>
        <v>521.34999999999991</v>
      </c>
      <c r="M172" s="1">
        <f t="shared" si="7"/>
        <v>9.535348032325544</v>
      </c>
      <c r="N172" s="4">
        <f t="shared" si="8"/>
        <v>-13.087660041778262</v>
      </c>
    </row>
    <row r="173" spans="1:14" x14ac:dyDescent="0.2">
      <c r="A173" s="10" t="s">
        <v>1364</v>
      </c>
      <c r="B173" s="10" t="s">
        <v>1320</v>
      </c>
      <c r="C173" s="10" t="s">
        <v>1326</v>
      </c>
      <c r="D173" s="180" t="s">
        <v>438</v>
      </c>
      <c r="E173" s="181">
        <v>-4.0720017083845095</v>
      </c>
      <c r="F173" s="181">
        <v>0.2618967233782924</v>
      </c>
      <c r="G173" s="181">
        <v>-10.401260000000001</v>
      </c>
      <c r="H173" s="182">
        <v>7.0471909999999995E-4</v>
      </c>
      <c r="I173" s="182">
        <v>1.7618198749999993E-4</v>
      </c>
      <c r="K173" s="1">
        <v>248.2</v>
      </c>
      <c r="L173" s="1">
        <f t="shared" si="6"/>
        <v>521.34999999999991</v>
      </c>
      <c r="M173" s="1">
        <f t="shared" si="7"/>
        <v>9.535348032325544</v>
      </c>
      <c r="N173" s="4">
        <f t="shared" si="8"/>
        <v>-13.607349740710053</v>
      </c>
    </row>
    <row r="174" spans="1:14" x14ac:dyDescent="0.2">
      <c r="A174" s="10" t="s">
        <v>1364</v>
      </c>
      <c r="B174" s="10" t="s">
        <v>1320</v>
      </c>
      <c r="C174" s="10" t="s">
        <v>1326</v>
      </c>
      <c r="D174" s="180" t="s">
        <v>440</v>
      </c>
      <c r="E174" s="181">
        <v>-3.6543967720452653</v>
      </c>
      <c r="F174" s="181">
        <v>0.2618967233782924</v>
      </c>
      <c r="G174" s="181">
        <v>-9.9863090000000003</v>
      </c>
      <c r="H174" s="182">
        <v>6.8528359999999995E-4</v>
      </c>
      <c r="I174" s="182">
        <v>1.5674648749999993E-4</v>
      </c>
      <c r="K174" s="1">
        <v>248.2</v>
      </c>
      <c r="L174" s="1">
        <f t="shared" si="6"/>
        <v>521.34999999999991</v>
      </c>
      <c r="M174" s="1">
        <f t="shared" si="7"/>
        <v>9.535348032325544</v>
      </c>
      <c r="N174" s="4">
        <f t="shared" si="8"/>
        <v>-13.189744804370809</v>
      </c>
    </row>
    <row r="175" spans="1:14" x14ac:dyDescent="0.2">
      <c r="A175" s="10" t="s">
        <v>1364</v>
      </c>
      <c r="B175" s="10" t="s">
        <v>1320</v>
      </c>
      <c r="C175" s="10" t="s">
        <v>1326</v>
      </c>
      <c r="D175" s="180" t="s">
        <v>441</v>
      </c>
      <c r="E175" s="181">
        <v>-4.048099808550365</v>
      </c>
      <c r="F175" s="181">
        <v>0.2618967233782924</v>
      </c>
      <c r="G175" s="181">
        <v>-10.377509999999999</v>
      </c>
      <c r="H175" s="182">
        <v>7.0194729999999996E-4</v>
      </c>
      <c r="I175" s="182">
        <v>1.7341018749999994E-4</v>
      </c>
      <c r="K175" s="1">
        <v>248.2</v>
      </c>
      <c r="L175" s="1">
        <f t="shared" si="6"/>
        <v>521.34999999999991</v>
      </c>
      <c r="M175" s="1">
        <f t="shared" si="7"/>
        <v>9.535348032325544</v>
      </c>
      <c r="N175" s="4">
        <f t="shared" si="8"/>
        <v>-13.583447840875909</v>
      </c>
    </row>
    <row r="176" spans="1:14" x14ac:dyDescent="0.2">
      <c r="A176" s="10" t="s">
        <v>1364</v>
      </c>
      <c r="B176" s="10" t="s">
        <v>1320</v>
      </c>
      <c r="C176" s="10" t="s">
        <v>1326</v>
      </c>
      <c r="D176" s="180" t="s">
        <v>584</v>
      </c>
      <c r="E176" s="181">
        <v>-3.8712760695671644</v>
      </c>
      <c r="F176" s="181">
        <v>0.2618967233782924</v>
      </c>
      <c r="G176" s="181">
        <v>-10.20181</v>
      </c>
      <c r="H176" s="182">
        <v>6.6996359999999997E-4</v>
      </c>
      <c r="I176" s="182">
        <v>1.4142648749999995E-4</v>
      </c>
      <c r="K176" s="1">
        <v>248.2</v>
      </c>
      <c r="L176" s="1">
        <f t="shared" si="6"/>
        <v>521.34999999999991</v>
      </c>
      <c r="M176" s="1">
        <f t="shared" si="7"/>
        <v>9.535348032325544</v>
      </c>
      <c r="N176" s="4">
        <f t="shared" si="8"/>
        <v>-13.406624101892708</v>
      </c>
    </row>
    <row r="177" spans="1:14" x14ac:dyDescent="0.2">
      <c r="A177" s="10" t="s">
        <v>1364</v>
      </c>
      <c r="B177" s="10" t="s">
        <v>1320</v>
      </c>
      <c r="C177" s="10" t="s">
        <v>1326</v>
      </c>
      <c r="D177" s="180" t="s">
        <v>450</v>
      </c>
      <c r="E177" s="181">
        <v>-4.0983789093147482</v>
      </c>
      <c r="F177" s="181">
        <v>0.45403765235079596</v>
      </c>
      <c r="G177" s="181">
        <v>-10.47153</v>
      </c>
      <c r="H177" s="182">
        <v>6.6285719999999995E-4</v>
      </c>
      <c r="I177" s="182">
        <v>1.3967892222222216E-4</v>
      </c>
      <c r="K177" s="1">
        <v>248.2</v>
      </c>
      <c r="L177" s="1">
        <f t="shared" si="6"/>
        <v>521.34999999999991</v>
      </c>
      <c r="M177" s="1">
        <f t="shared" si="7"/>
        <v>9.535348032325544</v>
      </c>
      <c r="N177" s="4">
        <f t="shared" si="8"/>
        <v>-13.633726941640292</v>
      </c>
    </row>
    <row r="178" spans="1:14" x14ac:dyDescent="0.2">
      <c r="A178" s="10" t="s">
        <v>1364</v>
      </c>
      <c r="B178" s="10" t="s">
        <v>1320</v>
      </c>
      <c r="C178" s="10" t="s">
        <v>1326</v>
      </c>
      <c r="D178" s="180" t="s">
        <v>448</v>
      </c>
      <c r="E178" s="181">
        <v>-3.3479653586101499</v>
      </c>
      <c r="F178" s="181">
        <v>0.2618967233782924</v>
      </c>
      <c r="G178" s="181">
        <v>-9.6818249999999999</v>
      </c>
      <c r="H178" s="182">
        <v>7.4357120000000001E-4</v>
      </c>
      <c r="I178" s="182">
        <v>2.1503408749999999E-4</v>
      </c>
      <c r="K178" s="1">
        <v>248.2</v>
      </c>
      <c r="L178" s="1">
        <f t="shared" si="6"/>
        <v>521.34999999999991</v>
      </c>
      <c r="M178" s="1">
        <f t="shared" si="7"/>
        <v>9.535348032325544</v>
      </c>
      <c r="N178" s="4">
        <f t="shared" si="8"/>
        <v>-12.883313390935694</v>
      </c>
    </row>
    <row r="179" spans="1:14" x14ac:dyDescent="0.2">
      <c r="A179" s="10" t="s">
        <v>1364</v>
      </c>
      <c r="B179" s="10" t="s">
        <v>1320</v>
      </c>
      <c r="C179" s="10" t="s">
        <v>1326</v>
      </c>
      <c r="D179" s="180" t="s">
        <v>449</v>
      </c>
      <c r="E179" s="181">
        <v>-3.6954403531154201</v>
      </c>
      <c r="F179" s="181">
        <v>0.45403765235079596</v>
      </c>
      <c r="G179" s="181">
        <v>-10.07117</v>
      </c>
      <c r="H179" s="182">
        <v>7.737067E-4</v>
      </c>
      <c r="I179" s="182">
        <v>2.5052842222222222E-4</v>
      </c>
      <c r="K179" s="1">
        <v>248.2</v>
      </c>
      <c r="L179" s="1">
        <f t="shared" si="6"/>
        <v>521.34999999999991</v>
      </c>
      <c r="M179" s="1">
        <f t="shared" si="7"/>
        <v>9.535348032325544</v>
      </c>
      <c r="N179" s="4">
        <f t="shared" si="8"/>
        <v>-13.230788385440963</v>
      </c>
    </row>
    <row r="180" spans="1:14" x14ac:dyDescent="0.2">
      <c r="A180" s="10" t="s">
        <v>1364</v>
      </c>
      <c r="B180" s="10" t="s">
        <v>1320</v>
      </c>
      <c r="C180" s="10" t="s">
        <v>1326</v>
      </c>
      <c r="D180" s="180" t="s">
        <v>451</v>
      </c>
      <c r="E180" s="181">
        <v>-3.9271632354695996</v>
      </c>
      <c r="F180" s="181">
        <v>0.45403765235079596</v>
      </c>
      <c r="G180" s="181">
        <v>-10.301410000000001</v>
      </c>
      <c r="H180" s="182">
        <v>6.6135779999999995E-4</v>
      </c>
      <c r="I180" s="182">
        <v>1.3817952222222216E-4</v>
      </c>
      <c r="K180" s="1">
        <v>248.2</v>
      </c>
      <c r="L180" s="1">
        <f t="shared" si="6"/>
        <v>521.34999999999991</v>
      </c>
      <c r="M180" s="1">
        <f t="shared" si="7"/>
        <v>9.535348032325544</v>
      </c>
      <c r="N180" s="4">
        <f t="shared" si="8"/>
        <v>-13.462511267795144</v>
      </c>
    </row>
    <row r="181" spans="1:14" x14ac:dyDescent="0.2">
      <c r="A181" s="10" t="s">
        <v>1364</v>
      </c>
      <c r="B181" s="10" t="s">
        <v>1320</v>
      </c>
      <c r="C181" s="10" t="s">
        <v>1326</v>
      </c>
      <c r="D181" s="180" t="s">
        <v>453</v>
      </c>
      <c r="E181" s="181">
        <v>-4.4280183970555331</v>
      </c>
      <c r="F181" s="181">
        <v>0.45403765235079596</v>
      </c>
      <c r="G181" s="181">
        <v>-10.799060000000001</v>
      </c>
      <c r="H181" s="182">
        <v>9.0163090000000003E-4</v>
      </c>
      <c r="I181" s="182">
        <v>3.7845262222222225E-4</v>
      </c>
      <c r="K181" s="1">
        <v>248.2</v>
      </c>
      <c r="L181" s="1">
        <f t="shared" si="6"/>
        <v>521.34999999999991</v>
      </c>
      <c r="M181" s="1">
        <f t="shared" si="7"/>
        <v>9.535348032325544</v>
      </c>
      <c r="N181" s="4">
        <f t="shared" si="8"/>
        <v>-13.963366429381077</v>
      </c>
    </row>
    <row r="182" spans="1:14" x14ac:dyDescent="0.2">
      <c r="A182" s="10" t="s">
        <v>1364</v>
      </c>
      <c r="B182" s="10" t="s">
        <v>1320</v>
      </c>
      <c r="C182" s="10" t="s">
        <v>1326</v>
      </c>
      <c r="D182" s="180" t="s">
        <v>455</v>
      </c>
      <c r="E182" s="181">
        <v>-4.272422681228738</v>
      </c>
      <c r="F182" s="181">
        <v>0.45403765235079596</v>
      </c>
      <c r="G182" s="181">
        <v>-10.64446</v>
      </c>
      <c r="H182" s="182">
        <v>8.1142810000000003E-4</v>
      </c>
      <c r="I182" s="182">
        <v>2.8824982222222224E-4</v>
      </c>
      <c r="K182" s="1">
        <v>248.2</v>
      </c>
      <c r="L182" s="1">
        <f t="shared" si="6"/>
        <v>521.34999999999991</v>
      </c>
      <c r="M182" s="1">
        <f t="shared" si="7"/>
        <v>9.535348032325544</v>
      </c>
      <c r="N182" s="4">
        <f t="shared" si="8"/>
        <v>-13.807770713554282</v>
      </c>
    </row>
    <row r="183" spans="1:14" x14ac:dyDescent="0.2">
      <c r="A183" s="10" t="s">
        <v>1364</v>
      </c>
      <c r="B183" s="10" t="s">
        <v>1320</v>
      </c>
      <c r="C183" s="10" t="s">
        <v>1326</v>
      </c>
      <c r="D183" s="180" t="s">
        <v>456</v>
      </c>
      <c r="E183" s="181">
        <v>-3.9945041756116462</v>
      </c>
      <c r="F183" s="181">
        <v>0.45403765235079596</v>
      </c>
      <c r="G183" s="181">
        <v>-10.368320000000001</v>
      </c>
      <c r="H183" s="182">
        <v>7.3309090000000003E-4</v>
      </c>
      <c r="I183" s="182">
        <v>2.0991262222222224E-4</v>
      </c>
      <c r="K183" s="1">
        <v>248.2</v>
      </c>
      <c r="L183" s="1">
        <f t="shared" si="6"/>
        <v>521.34999999999991</v>
      </c>
      <c r="M183" s="1">
        <f t="shared" si="7"/>
        <v>9.535348032325544</v>
      </c>
      <c r="N183" s="4">
        <f t="shared" si="8"/>
        <v>-13.529852207937189</v>
      </c>
    </row>
    <row r="184" spans="1:14" x14ac:dyDescent="0.2">
      <c r="A184" s="10" t="s">
        <v>1364</v>
      </c>
      <c r="B184" s="10" t="s">
        <v>1320</v>
      </c>
      <c r="C184" s="10" t="s">
        <v>1326</v>
      </c>
      <c r="D184" s="180" t="s">
        <v>457</v>
      </c>
      <c r="E184" s="181">
        <v>-4.0983789093147482</v>
      </c>
      <c r="F184" s="181">
        <v>0.45403765235079596</v>
      </c>
      <c r="G184" s="181">
        <v>-10.47153</v>
      </c>
      <c r="H184" s="182">
        <v>6.6808830000000005E-4</v>
      </c>
      <c r="I184" s="182">
        <v>1.4491002222222227E-4</v>
      </c>
      <c r="K184" s="1">
        <v>248.2</v>
      </c>
      <c r="L184" s="1">
        <f t="shared" si="6"/>
        <v>521.34999999999991</v>
      </c>
      <c r="M184" s="1">
        <f t="shared" si="7"/>
        <v>9.535348032325544</v>
      </c>
      <c r="N184" s="4">
        <f t="shared" si="8"/>
        <v>-13.633726941640292</v>
      </c>
    </row>
    <row r="185" spans="1:14" x14ac:dyDescent="0.2">
      <c r="A185" s="10" t="s">
        <v>1364</v>
      </c>
      <c r="B185" s="10" t="s">
        <v>1320</v>
      </c>
      <c r="C185" s="10" t="s">
        <v>1326</v>
      </c>
      <c r="D185" s="180" t="s">
        <v>458</v>
      </c>
      <c r="E185" s="181">
        <v>-4.0834332664942963</v>
      </c>
      <c r="F185" s="181">
        <v>0.45403765235079596</v>
      </c>
      <c r="G185" s="181">
        <v>-10.45668</v>
      </c>
      <c r="H185" s="182">
        <v>7.6325109999999998E-4</v>
      </c>
      <c r="I185" s="182">
        <v>2.4007282222222219E-4</v>
      </c>
      <c r="K185" s="1">
        <v>248.2</v>
      </c>
      <c r="L185" s="1">
        <f t="shared" si="6"/>
        <v>521.34999999999991</v>
      </c>
      <c r="M185" s="1">
        <f t="shared" si="7"/>
        <v>9.535348032325544</v>
      </c>
      <c r="N185" s="4">
        <f t="shared" si="8"/>
        <v>-13.61878129881984</v>
      </c>
    </row>
    <row r="186" spans="1:14" x14ac:dyDescent="0.2">
      <c r="A186" s="10" t="s">
        <v>1364</v>
      </c>
      <c r="B186" s="10" t="s">
        <v>1320</v>
      </c>
      <c r="C186" s="10" t="s">
        <v>1326</v>
      </c>
      <c r="D186" s="180" t="s">
        <v>460</v>
      </c>
      <c r="E186" s="181">
        <v>-3.8419579747845933</v>
      </c>
      <c r="F186" s="181">
        <v>0.45403765235079596</v>
      </c>
      <c r="G186" s="181">
        <v>-10.216749999999999</v>
      </c>
      <c r="H186" s="182">
        <v>6.5247999999999999E-4</v>
      </c>
      <c r="I186" s="182">
        <v>1.293017222222222E-4</v>
      </c>
      <c r="K186" s="1">
        <v>248.2</v>
      </c>
      <c r="L186" s="1">
        <f t="shared" si="6"/>
        <v>521.34999999999991</v>
      </c>
      <c r="M186" s="1">
        <f t="shared" si="7"/>
        <v>9.535348032325544</v>
      </c>
      <c r="N186" s="4">
        <f t="shared" si="8"/>
        <v>-13.377306007110137</v>
      </c>
    </row>
    <row r="187" spans="1:14" x14ac:dyDescent="0.2">
      <c r="A187" s="10" t="s">
        <v>1364</v>
      </c>
      <c r="B187" s="10" t="s">
        <v>1320</v>
      </c>
      <c r="C187" s="10" t="s">
        <v>1326</v>
      </c>
      <c r="D187" s="180" t="s">
        <v>462</v>
      </c>
      <c r="E187" s="181">
        <v>-3.9643210221986802</v>
      </c>
      <c r="F187" s="181">
        <v>0.45403765235079596</v>
      </c>
      <c r="G187" s="181">
        <v>-10.338329999999999</v>
      </c>
      <c r="H187" s="182">
        <v>6.199148E-4</v>
      </c>
      <c r="I187" s="182">
        <v>9.6736522222222216E-5</v>
      </c>
      <c r="K187" s="1">
        <v>248.2</v>
      </c>
      <c r="L187" s="1">
        <f t="shared" si="6"/>
        <v>521.34999999999991</v>
      </c>
      <c r="M187" s="1">
        <f t="shared" si="7"/>
        <v>9.535348032325544</v>
      </c>
      <c r="N187" s="4">
        <f t="shared" si="8"/>
        <v>-13.499669054524224</v>
      </c>
    </row>
    <row r="188" spans="1:14" x14ac:dyDescent="0.2">
      <c r="A188" s="10" t="s">
        <v>1364</v>
      </c>
      <c r="B188" s="10" t="s">
        <v>1320</v>
      </c>
      <c r="C188" s="10" t="s">
        <v>1326</v>
      </c>
      <c r="D188" s="180" t="s">
        <v>1022</v>
      </c>
      <c r="E188" s="181">
        <v>-5.054264506827999</v>
      </c>
      <c r="F188" s="181">
        <v>0.11765367898321653</v>
      </c>
      <c r="G188" s="181">
        <v>-11.34023</v>
      </c>
      <c r="H188" s="182">
        <v>5.7723629999999995E-4</v>
      </c>
      <c r="I188" s="182">
        <v>1.3955305000000001E-4</v>
      </c>
      <c r="K188" s="1">
        <v>250.5</v>
      </c>
      <c r="L188" s="1">
        <f t="shared" si="6"/>
        <v>523.65</v>
      </c>
      <c r="M188" s="1">
        <f t="shared" si="7"/>
        <v>9.4263496995073925</v>
      </c>
      <c r="N188" s="4">
        <f t="shared" si="8"/>
        <v>-14.480614206335392</v>
      </c>
    </row>
    <row r="189" spans="1:14" x14ac:dyDescent="0.2">
      <c r="A189" s="10" t="s">
        <v>1364</v>
      </c>
      <c r="B189" s="10" t="s">
        <v>1320</v>
      </c>
      <c r="C189" s="10" t="s">
        <v>1326</v>
      </c>
      <c r="D189" s="180" t="s">
        <v>1023</v>
      </c>
      <c r="E189" s="181">
        <v>-4.1716079730373945</v>
      </c>
      <c r="F189" s="181">
        <v>0.11765367898321653</v>
      </c>
      <c r="G189" s="181">
        <v>-10.463150000000001</v>
      </c>
      <c r="H189" s="182">
        <v>3.80584E-4</v>
      </c>
      <c r="I189" s="182">
        <v>-5.709924999999994E-5</v>
      </c>
      <c r="K189" s="1">
        <v>250.5</v>
      </c>
      <c r="L189" s="1">
        <f t="shared" si="6"/>
        <v>523.65</v>
      </c>
      <c r="M189" s="1">
        <f t="shared" si="7"/>
        <v>9.4263496995073925</v>
      </c>
      <c r="N189" s="4">
        <f t="shared" si="8"/>
        <v>-13.597957672544787</v>
      </c>
    </row>
    <row r="190" spans="1:14" x14ac:dyDescent="0.2">
      <c r="A190" s="10" t="s">
        <v>1364</v>
      </c>
      <c r="B190" s="10" t="s">
        <v>1320</v>
      </c>
      <c r="C190" s="10" t="s">
        <v>1326</v>
      </c>
      <c r="D190" s="180" t="s">
        <v>1087</v>
      </c>
      <c r="E190" s="181">
        <v>-3.7425962001631508</v>
      </c>
      <c r="F190" s="181">
        <v>0.18857772478666254</v>
      </c>
      <c r="G190" s="181">
        <v>-9.9911150000000006</v>
      </c>
      <c r="H190" s="182">
        <v>6.4191010000000002E-4</v>
      </c>
      <c r="I190" s="182">
        <v>2.0596305000000005E-4</v>
      </c>
      <c r="K190" s="1">
        <v>250.5</v>
      </c>
      <c r="L190" s="1">
        <f t="shared" si="6"/>
        <v>523.65</v>
      </c>
      <c r="M190" s="1">
        <f t="shared" si="7"/>
        <v>9.4263496995073925</v>
      </c>
      <c r="N190" s="4">
        <f t="shared" si="8"/>
        <v>-13.168945899670543</v>
      </c>
    </row>
    <row r="191" spans="1:14" x14ac:dyDescent="0.2">
      <c r="A191" s="10" t="s">
        <v>1364</v>
      </c>
      <c r="B191" s="10" t="s">
        <v>1320</v>
      </c>
      <c r="C191" s="10" t="s">
        <v>1326</v>
      </c>
      <c r="D191" s="180" t="s">
        <v>1088</v>
      </c>
      <c r="E191" s="181">
        <v>-3.8696480685075363</v>
      </c>
      <c r="F191" s="181">
        <v>0.18857772478666254</v>
      </c>
      <c r="G191" s="181">
        <v>-10.117369999999999</v>
      </c>
      <c r="H191" s="182">
        <v>5.9872880000000003E-4</v>
      </c>
      <c r="I191" s="182">
        <v>1.6278175000000006E-4</v>
      </c>
      <c r="K191" s="1">
        <v>250.5</v>
      </c>
      <c r="L191" s="1">
        <f t="shared" si="6"/>
        <v>523.65</v>
      </c>
      <c r="M191" s="1">
        <f t="shared" si="7"/>
        <v>9.4263496995073925</v>
      </c>
      <c r="N191" s="4">
        <f t="shared" si="8"/>
        <v>-13.295997768014928</v>
      </c>
    </row>
    <row r="192" spans="1:14" x14ac:dyDescent="0.2">
      <c r="A192" s="10" t="s">
        <v>1364</v>
      </c>
      <c r="B192" s="10" t="s">
        <v>1320</v>
      </c>
      <c r="C192" s="10" t="s">
        <v>1326</v>
      </c>
      <c r="D192" s="180" t="s">
        <v>1089</v>
      </c>
      <c r="E192" s="181">
        <v>-3.7738975218125637</v>
      </c>
      <c r="F192" s="181">
        <v>0.18857772478666254</v>
      </c>
      <c r="G192" s="181">
        <v>-10.022220000000001</v>
      </c>
      <c r="H192" s="182">
        <v>7.6705950000000001E-4</v>
      </c>
      <c r="I192" s="182">
        <v>3.3111245000000004E-4</v>
      </c>
      <c r="K192" s="1">
        <v>250.5</v>
      </c>
      <c r="L192" s="1">
        <f t="shared" si="6"/>
        <v>523.65</v>
      </c>
      <c r="M192" s="1">
        <f t="shared" si="7"/>
        <v>9.4263496995073925</v>
      </c>
      <c r="N192" s="4">
        <f t="shared" si="8"/>
        <v>-13.200247221319955</v>
      </c>
    </row>
    <row r="193" spans="1:14" x14ac:dyDescent="0.2">
      <c r="A193" s="10" t="s">
        <v>1364</v>
      </c>
      <c r="B193" s="10" t="s">
        <v>1320</v>
      </c>
      <c r="C193" s="10" t="s">
        <v>1326</v>
      </c>
      <c r="D193" s="180" t="s">
        <v>1090</v>
      </c>
      <c r="E193" s="181">
        <v>-3.7310407243070776</v>
      </c>
      <c r="F193" s="181">
        <v>0.18857772478666254</v>
      </c>
      <c r="G193" s="181">
        <v>-9.9796320000000005</v>
      </c>
      <c r="H193" s="182">
        <v>5.7805409999999997E-4</v>
      </c>
      <c r="I193" s="182">
        <v>1.4210705E-4</v>
      </c>
      <c r="K193" s="1">
        <v>250.5</v>
      </c>
      <c r="L193" s="1">
        <f t="shared" si="6"/>
        <v>523.65</v>
      </c>
      <c r="M193" s="1">
        <f t="shared" si="7"/>
        <v>9.4263496995073925</v>
      </c>
      <c r="N193" s="4">
        <f t="shared" si="8"/>
        <v>-13.157390423814469</v>
      </c>
    </row>
    <row r="194" spans="1:14" x14ac:dyDescent="0.2">
      <c r="A194" s="10" t="s">
        <v>1364</v>
      </c>
      <c r="B194" s="10" t="s">
        <v>1320</v>
      </c>
      <c r="C194" s="10" t="s">
        <v>1326</v>
      </c>
      <c r="D194" s="180" t="s">
        <v>1091</v>
      </c>
      <c r="E194" s="181">
        <v>-3.7607249032499679</v>
      </c>
      <c r="F194" s="181">
        <v>0.18857772478666254</v>
      </c>
      <c r="G194" s="181">
        <v>-10.009130000000001</v>
      </c>
      <c r="H194" s="182">
        <v>4.7001559999999999E-4</v>
      </c>
      <c r="I194" s="182">
        <v>3.4068550000000025E-5</v>
      </c>
      <c r="K194" s="1">
        <v>250.5</v>
      </c>
      <c r="L194" s="1">
        <f t="shared" si="6"/>
        <v>523.65</v>
      </c>
      <c r="M194" s="1">
        <f t="shared" si="7"/>
        <v>9.4263496995073925</v>
      </c>
      <c r="N194" s="4">
        <f t="shared" si="8"/>
        <v>-13.18707460275736</v>
      </c>
    </row>
    <row r="195" spans="1:14" x14ac:dyDescent="0.2">
      <c r="A195" s="10" t="s">
        <v>1364</v>
      </c>
      <c r="B195" s="10" t="s">
        <v>1320</v>
      </c>
      <c r="C195" s="10" t="s">
        <v>1326</v>
      </c>
      <c r="D195" s="180" t="s">
        <v>166</v>
      </c>
      <c r="E195" s="181">
        <v>-3.8763565117945209</v>
      </c>
      <c r="F195" s="181">
        <v>0.14538151460774787</v>
      </c>
      <c r="G195" s="181">
        <v>-10.13029</v>
      </c>
      <c r="H195" s="182">
        <v>8.1001510000000001E-4</v>
      </c>
      <c r="I195" s="182">
        <v>1.5977718750000006E-4</v>
      </c>
      <c r="K195" s="1">
        <v>250.9</v>
      </c>
      <c r="L195" s="1">
        <f t="shared" si="6"/>
        <v>524.04999999999995</v>
      </c>
      <c r="M195" s="1">
        <f t="shared" si="7"/>
        <v>9.4075398219235549</v>
      </c>
      <c r="N195" s="4">
        <f t="shared" si="8"/>
        <v>-13.283896333718076</v>
      </c>
    </row>
    <row r="196" spans="1:14" x14ac:dyDescent="0.2">
      <c r="A196" s="10" t="s">
        <v>1364</v>
      </c>
      <c r="B196" s="10" t="s">
        <v>1320</v>
      </c>
      <c r="C196" s="10" t="s">
        <v>1326</v>
      </c>
      <c r="D196" s="180" t="s">
        <v>168</v>
      </c>
      <c r="E196" s="181">
        <v>-3.7813701618143458</v>
      </c>
      <c r="F196" s="181">
        <v>0.14538151460774787</v>
      </c>
      <c r="G196" s="181">
        <v>-10.0359</v>
      </c>
      <c r="H196" s="182">
        <v>8.7364039999999999E-4</v>
      </c>
      <c r="I196" s="182">
        <v>2.2340248750000004E-4</v>
      </c>
      <c r="K196" s="1">
        <v>250.9</v>
      </c>
      <c r="L196" s="1">
        <f t="shared" si="6"/>
        <v>524.04999999999995</v>
      </c>
      <c r="M196" s="1">
        <f t="shared" si="7"/>
        <v>9.4075398219235549</v>
      </c>
      <c r="N196" s="4">
        <f t="shared" si="8"/>
        <v>-13.188909983737901</v>
      </c>
    </row>
    <row r="197" spans="1:14" x14ac:dyDescent="0.2">
      <c r="A197" s="10" t="s">
        <v>1364</v>
      </c>
      <c r="B197" s="10" t="s">
        <v>1320</v>
      </c>
      <c r="C197" s="10" t="s">
        <v>1326</v>
      </c>
      <c r="D197" s="180" t="s">
        <v>983</v>
      </c>
      <c r="E197" s="181">
        <v>-3.9946386854192717</v>
      </c>
      <c r="F197" s="181">
        <v>0.23205220398605531</v>
      </c>
      <c r="G197" s="181">
        <v>-10.32114</v>
      </c>
      <c r="H197" s="182">
        <v>5.5206899999999998E-4</v>
      </c>
      <c r="I197" s="182">
        <v>1.1803754999999995E-4</v>
      </c>
      <c r="K197" s="1">
        <v>250.9</v>
      </c>
      <c r="L197" s="1">
        <f t="shared" si="6"/>
        <v>524.04999999999995</v>
      </c>
      <c r="M197" s="1">
        <f t="shared" si="7"/>
        <v>9.4075398219235549</v>
      </c>
      <c r="N197" s="4">
        <f t="shared" si="8"/>
        <v>-13.402178507342827</v>
      </c>
    </row>
    <row r="198" spans="1:14" x14ac:dyDescent="0.2">
      <c r="A198" s="10" t="s">
        <v>1364</v>
      </c>
      <c r="B198" s="10" t="s">
        <v>1320</v>
      </c>
      <c r="C198" s="10" t="s">
        <v>1326</v>
      </c>
      <c r="D198" s="180" t="s">
        <v>984</v>
      </c>
      <c r="E198" s="181">
        <v>-3.7840510591916621</v>
      </c>
      <c r="F198" s="181">
        <v>0.23205220398605531</v>
      </c>
      <c r="G198" s="181">
        <v>-10.111890000000001</v>
      </c>
      <c r="H198" s="182">
        <v>5.7556299999999996E-4</v>
      </c>
      <c r="I198" s="182">
        <v>1.4153154999999994E-4</v>
      </c>
      <c r="K198" s="1">
        <v>250.9</v>
      </c>
      <c r="L198" s="1">
        <f t="shared" si="6"/>
        <v>524.04999999999995</v>
      </c>
      <c r="M198" s="1">
        <f t="shared" si="7"/>
        <v>9.4075398219235549</v>
      </c>
      <c r="N198" s="4">
        <f t="shared" si="8"/>
        <v>-13.191590881115218</v>
      </c>
    </row>
    <row r="199" spans="1:14" x14ac:dyDescent="0.2">
      <c r="A199" s="10" t="s">
        <v>1364</v>
      </c>
      <c r="B199" s="10" t="s">
        <v>1320</v>
      </c>
      <c r="C199" s="10" t="s">
        <v>1326</v>
      </c>
      <c r="D199" s="180" t="s">
        <v>985</v>
      </c>
      <c r="E199" s="181">
        <v>-3.8019245896183662</v>
      </c>
      <c r="F199" s="181">
        <v>0.23205220398605531</v>
      </c>
      <c r="G199" s="181">
        <v>-10.12965</v>
      </c>
      <c r="H199" s="182">
        <v>7.3909319999999998E-4</v>
      </c>
      <c r="I199" s="182">
        <v>3.0506174999999996E-4</v>
      </c>
      <c r="K199" s="1">
        <v>250.9</v>
      </c>
      <c r="L199" s="1">
        <f t="shared" ref="L199:L262" si="9">K199+273.15</f>
        <v>524.04999999999995</v>
      </c>
      <c r="M199" s="1">
        <f t="shared" ref="M199:M262" si="10">-2.9+3.38*10^6/L199^2</f>
        <v>9.4075398219235549</v>
      </c>
      <c r="N199" s="4">
        <f t="shared" ref="N199:N262" si="11">E199-M199</f>
        <v>-13.209464411541921</v>
      </c>
    </row>
    <row r="200" spans="1:14" x14ac:dyDescent="0.2">
      <c r="A200" s="10" t="s">
        <v>1364</v>
      </c>
      <c r="B200" s="10" t="s">
        <v>1320</v>
      </c>
      <c r="C200" s="10" t="s">
        <v>1326</v>
      </c>
      <c r="D200" s="180" t="s">
        <v>1009</v>
      </c>
      <c r="E200" s="181">
        <v>-5.2579857724367463</v>
      </c>
      <c r="F200" s="181">
        <v>8.1388133114899161E-2</v>
      </c>
      <c r="G200" s="181">
        <v>-11.51986</v>
      </c>
      <c r="H200" s="182">
        <v>4.8853109999999998E-4</v>
      </c>
      <c r="I200" s="182">
        <v>5.1680187499999976E-5</v>
      </c>
      <c r="K200" s="1">
        <v>250.9</v>
      </c>
      <c r="L200" s="1">
        <f t="shared" si="9"/>
        <v>524.04999999999995</v>
      </c>
      <c r="M200" s="1">
        <f t="shared" si="10"/>
        <v>9.4075398219235549</v>
      </c>
      <c r="N200" s="4">
        <f t="shared" si="11"/>
        <v>-14.6655255943603</v>
      </c>
    </row>
    <row r="201" spans="1:14" x14ac:dyDescent="0.2">
      <c r="A201" s="10" t="s">
        <v>1364</v>
      </c>
      <c r="B201" s="10" t="s">
        <v>1320</v>
      </c>
      <c r="C201" s="10" t="s">
        <v>1326</v>
      </c>
      <c r="D201" s="180" t="s">
        <v>1011</v>
      </c>
      <c r="E201" s="181">
        <v>-4.5979307437824524</v>
      </c>
      <c r="F201" s="181">
        <v>8.1388133114899161E-2</v>
      </c>
      <c r="G201" s="181">
        <v>-10.863960000000001</v>
      </c>
      <c r="H201" s="182">
        <v>5.409182E-4</v>
      </c>
      <c r="I201" s="182">
        <v>1.0406728749999999E-4</v>
      </c>
      <c r="K201" s="1">
        <v>250.9</v>
      </c>
      <c r="L201" s="1">
        <f t="shared" si="9"/>
        <v>524.04999999999995</v>
      </c>
      <c r="M201" s="1">
        <f t="shared" si="10"/>
        <v>9.4075398219235549</v>
      </c>
      <c r="N201" s="4">
        <f t="shared" si="11"/>
        <v>-14.005470565706007</v>
      </c>
    </row>
    <row r="202" spans="1:14" x14ac:dyDescent="0.2">
      <c r="A202" s="10" t="s">
        <v>1364</v>
      </c>
      <c r="B202" s="10" t="s">
        <v>1320</v>
      </c>
      <c r="C202" s="10" t="s">
        <v>1326</v>
      </c>
      <c r="D202" s="180" t="s">
        <v>1012</v>
      </c>
      <c r="E202" s="181">
        <v>-4.9378404663447117</v>
      </c>
      <c r="F202" s="181">
        <v>8.1388133114899161E-2</v>
      </c>
      <c r="G202" s="181">
        <v>-11.20173</v>
      </c>
      <c r="H202" s="182">
        <v>6.5024880000000003E-4</v>
      </c>
      <c r="I202" s="182">
        <v>2.1339788750000002E-4</v>
      </c>
      <c r="K202" s="1">
        <v>250.9</v>
      </c>
      <c r="L202" s="1">
        <f t="shared" si="9"/>
        <v>524.04999999999995</v>
      </c>
      <c r="M202" s="1">
        <f t="shared" si="10"/>
        <v>9.4075398219235549</v>
      </c>
      <c r="N202" s="4">
        <f t="shared" si="11"/>
        <v>-14.345380288268267</v>
      </c>
    </row>
    <row r="203" spans="1:14" x14ac:dyDescent="0.2">
      <c r="A203" s="10" t="s">
        <v>1364</v>
      </c>
      <c r="B203" s="10" t="s">
        <v>1320</v>
      </c>
      <c r="C203" s="10" t="s">
        <v>1326</v>
      </c>
      <c r="D203" s="180" t="s">
        <v>1013</v>
      </c>
      <c r="E203" s="181">
        <v>-5.2179839621165902</v>
      </c>
      <c r="F203" s="181">
        <v>8.1388133114899161E-2</v>
      </c>
      <c r="G203" s="181">
        <v>-11.48011</v>
      </c>
      <c r="H203" s="182">
        <v>4.4512309999999999E-4</v>
      </c>
      <c r="I203" s="182">
        <v>8.2721874999999874E-6</v>
      </c>
      <c r="K203" s="1">
        <v>250.9</v>
      </c>
      <c r="L203" s="1">
        <f t="shared" si="9"/>
        <v>524.04999999999995</v>
      </c>
      <c r="M203" s="1">
        <f t="shared" si="10"/>
        <v>9.4075398219235549</v>
      </c>
      <c r="N203" s="4">
        <f t="shared" si="11"/>
        <v>-14.625523784040144</v>
      </c>
    </row>
    <row r="204" spans="1:14" x14ac:dyDescent="0.2">
      <c r="A204" s="10" t="s">
        <v>1364</v>
      </c>
      <c r="B204" s="10" t="s">
        <v>1320</v>
      </c>
      <c r="C204" s="10" t="s">
        <v>1326</v>
      </c>
      <c r="D204" s="180" t="s">
        <v>225</v>
      </c>
      <c r="E204" s="181">
        <v>-3.6970857068399088</v>
      </c>
      <c r="F204" s="181">
        <v>0.15158400896791732</v>
      </c>
      <c r="G204" s="181">
        <v>-9.9510229999999993</v>
      </c>
      <c r="H204" s="182">
        <v>7.2000470000000002E-4</v>
      </c>
      <c r="I204" s="182">
        <v>8.9838114285714318E-5</v>
      </c>
      <c r="K204" s="1">
        <v>250.9</v>
      </c>
      <c r="L204" s="1">
        <f t="shared" si="9"/>
        <v>524.04999999999995</v>
      </c>
      <c r="M204" s="1">
        <f t="shared" si="10"/>
        <v>9.4075398219235549</v>
      </c>
      <c r="N204" s="4">
        <f t="shared" si="11"/>
        <v>-13.104625528763464</v>
      </c>
    </row>
    <row r="205" spans="1:14" x14ac:dyDescent="0.2">
      <c r="A205" s="10" t="s">
        <v>1364</v>
      </c>
      <c r="B205" s="10" t="s">
        <v>1320</v>
      </c>
      <c r="C205" s="10" t="s">
        <v>1326</v>
      </c>
      <c r="D205" s="180" t="s">
        <v>227</v>
      </c>
      <c r="E205" s="181">
        <v>-4.2412384320905661</v>
      </c>
      <c r="F205" s="181">
        <v>0.15158400896791732</v>
      </c>
      <c r="G205" s="181">
        <v>-10.491759999999999</v>
      </c>
      <c r="H205" s="182">
        <v>8.0753879999999995E-4</v>
      </c>
      <c r="I205" s="182">
        <v>1.7737221428571425E-4</v>
      </c>
      <c r="K205" s="1">
        <v>250.9</v>
      </c>
      <c r="L205" s="1">
        <f t="shared" si="9"/>
        <v>524.04999999999995</v>
      </c>
      <c r="M205" s="1">
        <f t="shared" si="10"/>
        <v>9.4075398219235549</v>
      </c>
      <c r="N205" s="4">
        <f t="shared" si="11"/>
        <v>-13.648778254014122</v>
      </c>
    </row>
    <row r="206" spans="1:14" x14ac:dyDescent="0.2">
      <c r="A206" s="10" t="s">
        <v>1364</v>
      </c>
      <c r="B206" s="10" t="s">
        <v>1320</v>
      </c>
      <c r="C206" s="10" t="s">
        <v>1326</v>
      </c>
      <c r="D206" s="180" t="s">
        <v>229</v>
      </c>
      <c r="E206" s="181">
        <v>-2.4677590458320742</v>
      </c>
      <c r="F206" s="181">
        <v>0.15158400896791732</v>
      </c>
      <c r="G206" s="181">
        <v>-8.7294129999999992</v>
      </c>
      <c r="H206" s="182">
        <v>9.7050870000000005E-4</v>
      </c>
      <c r="I206" s="182">
        <v>3.4034211428571434E-4</v>
      </c>
      <c r="K206" s="1">
        <v>250.9</v>
      </c>
      <c r="L206" s="1">
        <f t="shared" si="9"/>
        <v>524.04999999999995</v>
      </c>
      <c r="M206" s="1">
        <f t="shared" si="10"/>
        <v>9.4075398219235549</v>
      </c>
      <c r="N206" s="4">
        <f t="shared" si="11"/>
        <v>-11.875298867755628</v>
      </c>
    </row>
    <row r="207" spans="1:14" x14ac:dyDescent="0.2">
      <c r="A207" s="10" t="s">
        <v>1364</v>
      </c>
      <c r="B207" s="10" t="s">
        <v>1320</v>
      </c>
      <c r="C207" s="10" t="s">
        <v>1326</v>
      </c>
      <c r="D207" s="180" t="s">
        <v>1046</v>
      </c>
      <c r="E207" s="181">
        <v>-3.9137859522856422</v>
      </c>
      <c r="F207" s="181">
        <v>0.23193102673963217</v>
      </c>
      <c r="G207" s="181">
        <v>-10.14723</v>
      </c>
      <c r="H207" s="182">
        <v>6.8219139999999999E-4</v>
      </c>
      <c r="I207" s="182">
        <v>2.3601097499999999E-4</v>
      </c>
      <c r="K207" s="1">
        <v>250.9</v>
      </c>
      <c r="L207" s="1">
        <f t="shared" si="9"/>
        <v>524.04999999999995</v>
      </c>
      <c r="M207" s="1">
        <f t="shared" si="10"/>
        <v>9.4075398219235549</v>
      </c>
      <c r="N207" s="4">
        <f t="shared" si="11"/>
        <v>-13.321325774209196</v>
      </c>
    </row>
    <row r="208" spans="1:14" x14ac:dyDescent="0.2">
      <c r="A208" s="10" t="s">
        <v>1364</v>
      </c>
      <c r="B208" s="10" t="s">
        <v>1320</v>
      </c>
      <c r="C208" s="10" t="s">
        <v>1326</v>
      </c>
      <c r="D208" s="180" t="s">
        <v>1048</v>
      </c>
      <c r="E208" s="181">
        <v>-3.6608551273020762</v>
      </c>
      <c r="F208" s="181">
        <v>0.23193102673963217</v>
      </c>
      <c r="G208" s="181">
        <v>-9.8958820000000003</v>
      </c>
      <c r="H208" s="182">
        <v>5.53317E-4</v>
      </c>
      <c r="I208" s="182">
        <v>1.0713657500000001E-4</v>
      </c>
      <c r="K208" s="1">
        <v>250.9</v>
      </c>
      <c r="L208" s="1">
        <f t="shared" si="9"/>
        <v>524.04999999999995</v>
      </c>
      <c r="M208" s="1">
        <f t="shared" si="10"/>
        <v>9.4075398219235549</v>
      </c>
      <c r="N208" s="4">
        <f t="shared" si="11"/>
        <v>-13.068394949225631</v>
      </c>
    </row>
    <row r="209" spans="1:14" x14ac:dyDescent="0.2">
      <c r="A209" s="10" t="s">
        <v>1364</v>
      </c>
      <c r="B209" s="10" t="s">
        <v>1320</v>
      </c>
      <c r="C209" s="10" t="s">
        <v>1326</v>
      </c>
      <c r="D209" s="180" t="s">
        <v>1049</v>
      </c>
      <c r="E209" s="181">
        <v>-3.4915174227385659</v>
      </c>
      <c r="F209" s="181">
        <v>0.23193102673963217</v>
      </c>
      <c r="G209" s="181">
        <v>-9.7276039999999995</v>
      </c>
      <c r="H209" s="182">
        <v>5.2229760000000001E-4</v>
      </c>
      <c r="I209" s="182">
        <v>7.6117175000000009E-5</v>
      </c>
      <c r="K209" s="1">
        <v>250.9</v>
      </c>
      <c r="L209" s="1">
        <f t="shared" si="9"/>
        <v>524.04999999999995</v>
      </c>
      <c r="M209" s="1">
        <f t="shared" si="10"/>
        <v>9.4075398219235549</v>
      </c>
      <c r="N209" s="4">
        <f t="shared" si="11"/>
        <v>-12.899057244662121</v>
      </c>
    </row>
    <row r="210" spans="1:14" x14ac:dyDescent="0.2">
      <c r="A210" s="10" t="s">
        <v>1364</v>
      </c>
      <c r="B210" s="10" t="s">
        <v>1320</v>
      </c>
      <c r="C210" s="10" t="s">
        <v>1326</v>
      </c>
      <c r="D210" s="180" t="s">
        <v>1050</v>
      </c>
      <c r="E210" s="181">
        <v>-3.702411182446852</v>
      </c>
      <c r="F210" s="181">
        <v>0.23193102673963217</v>
      </c>
      <c r="G210" s="181">
        <v>-9.9371779999999994</v>
      </c>
      <c r="H210" s="182">
        <v>5.4985240000000001E-4</v>
      </c>
      <c r="I210" s="182">
        <v>1.0367197500000001E-4</v>
      </c>
      <c r="K210" s="1">
        <v>250.9</v>
      </c>
      <c r="L210" s="1">
        <f t="shared" si="9"/>
        <v>524.04999999999995</v>
      </c>
      <c r="M210" s="1">
        <f t="shared" si="10"/>
        <v>9.4075398219235549</v>
      </c>
      <c r="N210" s="4">
        <f t="shared" si="11"/>
        <v>-13.109951004370407</v>
      </c>
    </row>
    <row r="211" spans="1:14" x14ac:dyDescent="0.2">
      <c r="A211" s="10" t="s">
        <v>1364</v>
      </c>
      <c r="B211" s="10" t="s">
        <v>1320</v>
      </c>
      <c r="C211" s="10" t="s">
        <v>1326</v>
      </c>
      <c r="D211" s="180" t="s">
        <v>1051</v>
      </c>
      <c r="E211" s="181">
        <v>-4.0760815880311885</v>
      </c>
      <c r="F211" s="181">
        <v>0.23193102673963217</v>
      </c>
      <c r="G211" s="181">
        <v>-10.30851</v>
      </c>
      <c r="H211" s="182">
        <v>5.5868110000000003E-4</v>
      </c>
      <c r="I211" s="182">
        <v>1.1250067500000004E-4</v>
      </c>
      <c r="K211" s="1">
        <v>250.9</v>
      </c>
      <c r="L211" s="1">
        <f t="shared" si="9"/>
        <v>524.04999999999995</v>
      </c>
      <c r="M211" s="1">
        <f t="shared" si="10"/>
        <v>9.4075398219235549</v>
      </c>
      <c r="N211" s="4">
        <f t="shared" si="11"/>
        <v>-13.483621409954743</v>
      </c>
    </row>
    <row r="212" spans="1:14" x14ac:dyDescent="0.2">
      <c r="A212" s="10" t="s">
        <v>1364</v>
      </c>
      <c r="B212" s="10" t="s">
        <v>1320</v>
      </c>
      <c r="C212" s="10" t="s">
        <v>1326</v>
      </c>
      <c r="D212" s="180" t="s">
        <v>1077</v>
      </c>
      <c r="E212" s="181">
        <v>-4.9946218726313329</v>
      </c>
      <c r="F212" s="181">
        <v>0.2507026598626631</v>
      </c>
      <c r="G212" s="181">
        <v>-11.23001</v>
      </c>
      <c r="H212" s="182">
        <v>5.2861260000000001E-4</v>
      </c>
      <c r="I212" s="182">
        <v>9.5367175000000016E-5</v>
      </c>
      <c r="K212" s="1">
        <v>250.9</v>
      </c>
      <c r="L212" s="1">
        <f t="shared" si="9"/>
        <v>524.04999999999995</v>
      </c>
      <c r="M212" s="1">
        <f t="shared" si="10"/>
        <v>9.4075398219235549</v>
      </c>
      <c r="N212" s="4">
        <f t="shared" si="11"/>
        <v>-14.402161694554888</v>
      </c>
    </row>
    <row r="213" spans="1:14" x14ac:dyDescent="0.2">
      <c r="A213" s="10" t="s">
        <v>1364</v>
      </c>
      <c r="B213" s="10" t="s">
        <v>1320</v>
      </c>
      <c r="C213" s="10" t="s">
        <v>1326</v>
      </c>
      <c r="D213" s="180" t="s">
        <v>1081</v>
      </c>
      <c r="E213" s="181">
        <v>-3.6683585823935605</v>
      </c>
      <c r="F213" s="181">
        <v>0.18857772478666254</v>
      </c>
      <c r="G213" s="181">
        <v>-9.9173430000000007</v>
      </c>
      <c r="H213" s="182">
        <v>6.3510650000000004E-4</v>
      </c>
      <c r="I213" s="182">
        <v>1.9915945000000007E-4</v>
      </c>
      <c r="K213" s="1">
        <v>250.9</v>
      </c>
      <c r="L213" s="1">
        <f t="shared" si="9"/>
        <v>524.04999999999995</v>
      </c>
      <c r="M213" s="1">
        <f t="shared" si="10"/>
        <v>9.4075398219235549</v>
      </c>
      <c r="N213" s="4">
        <f t="shared" si="11"/>
        <v>-13.075898404317115</v>
      </c>
    </row>
    <row r="214" spans="1:14" x14ac:dyDescent="0.2">
      <c r="A214" s="10" t="s">
        <v>1364</v>
      </c>
      <c r="B214" s="10" t="s">
        <v>1320</v>
      </c>
      <c r="C214" s="10" t="s">
        <v>1326</v>
      </c>
      <c r="D214" s="180" t="s">
        <v>1082</v>
      </c>
      <c r="E214" s="181">
        <v>-3.9121043540045752</v>
      </c>
      <c r="F214" s="181">
        <v>0.18857772478666254</v>
      </c>
      <c r="G214" s="181">
        <v>-10.159560000000001</v>
      </c>
      <c r="H214" s="182">
        <v>7.7512380000000001E-4</v>
      </c>
      <c r="I214" s="182">
        <v>3.3917675000000005E-4</v>
      </c>
      <c r="K214" s="1">
        <v>250.9</v>
      </c>
      <c r="L214" s="1">
        <f t="shared" si="9"/>
        <v>524.04999999999995</v>
      </c>
      <c r="M214" s="1">
        <f t="shared" si="10"/>
        <v>9.4075398219235549</v>
      </c>
      <c r="N214" s="4">
        <f t="shared" si="11"/>
        <v>-13.319644175928129</v>
      </c>
    </row>
    <row r="215" spans="1:14" x14ac:dyDescent="0.2">
      <c r="A215" s="10" t="s">
        <v>1364</v>
      </c>
      <c r="B215" s="10" t="s">
        <v>1320</v>
      </c>
      <c r="C215" s="10" t="s">
        <v>1326</v>
      </c>
      <c r="D215" s="180" t="s">
        <v>1083</v>
      </c>
      <c r="E215" s="181">
        <v>-3.3376081180164219</v>
      </c>
      <c r="F215" s="181">
        <v>0.18857772478666254</v>
      </c>
      <c r="G215" s="181">
        <v>-9.5886669999999992</v>
      </c>
      <c r="H215" s="182">
        <v>8.198999E-4</v>
      </c>
      <c r="I215" s="182">
        <v>3.8395285000000003E-4</v>
      </c>
      <c r="K215" s="1">
        <v>250.9</v>
      </c>
      <c r="L215" s="1">
        <f t="shared" si="9"/>
        <v>524.04999999999995</v>
      </c>
      <c r="M215" s="1">
        <f t="shared" si="10"/>
        <v>9.4075398219235549</v>
      </c>
      <c r="N215" s="4">
        <f t="shared" si="11"/>
        <v>-12.745147939939976</v>
      </c>
    </row>
    <row r="216" spans="1:14" x14ac:dyDescent="0.2">
      <c r="A216" s="10" t="s">
        <v>1364</v>
      </c>
      <c r="B216" s="10" t="s">
        <v>1320</v>
      </c>
      <c r="C216" s="10" t="s">
        <v>1326</v>
      </c>
      <c r="D216" s="180" t="s">
        <v>1109</v>
      </c>
      <c r="E216" s="181">
        <v>-3.1632366599639861</v>
      </c>
      <c r="F216" s="181">
        <v>0.12450315650731827</v>
      </c>
      <c r="G216" s="181">
        <v>-9.3123129999999996</v>
      </c>
      <c r="H216" s="182">
        <v>8.190793E-4</v>
      </c>
      <c r="I216" s="182">
        <v>3.7304892500000005E-4</v>
      </c>
      <c r="K216" s="1">
        <v>250.9</v>
      </c>
      <c r="L216" s="1">
        <f t="shared" si="9"/>
        <v>524.04999999999995</v>
      </c>
      <c r="M216" s="1">
        <f t="shared" si="10"/>
        <v>9.4075398219235549</v>
      </c>
      <c r="N216" s="4">
        <f t="shared" si="11"/>
        <v>-12.570776481887542</v>
      </c>
    </row>
    <row r="217" spans="1:14" x14ac:dyDescent="0.2">
      <c r="A217" s="10" t="s">
        <v>1364</v>
      </c>
      <c r="B217" s="10" t="s">
        <v>1320</v>
      </c>
      <c r="C217" s="10" t="s">
        <v>1326</v>
      </c>
      <c r="D217" s="180" t="s">
        <v>1110</v>
      </c>
      <c r="E217" s="181">
        <v>-3.9549775843583657</v>
      </c>
      <c r="F217" s="181">
        <v>0.12450315650731827</v>
      </c>
      <c r="G217" s="181">
        <v>-10.099170000000001</v>
      </c>
      <c r="H217" s="182">
        <v>6.3618340000000005E-4</v>
      </c>
      <c r="I217" s="182">
        <v>1.901530250000001E-4</v>
      </c>
      <c r="K217" s="1">
        <v>250.9</v>
      </c>
      <c r="L217" s="1">
        <f t="shared" si="9"/>
        <v>524.04999999999995</v>
      </c>
      <c r="M217" s="1">
        <f t="shared" si="10"/>
        <v>9.4075398219235549</v>
      </c>
      <c r="N217" s="4">
        <f t="shared" si="11"/>
        <v>-13.362517406281921</v>
      </c>
    </row>
    <row r="218" spans="1:14" x14ac:dyDescent="0.2">
      <c r="A218" s="10" t="s">
        <v>1364</v>
      </c>
      <c r="B218" s="10" t="s">
        <v>1320</v>
      </c>
      <c r="C218" s="10" t="s">
        <v>1326</v>
      </c>
      <c r="D218" s="180" t="s">
        <v>1111</v>
      </c>
      <c r="E218" s="181">
        <v>-3.5707383705526619</v>
      </c>
      <c r="F218" s="181">
        <v>0.12450315650731827</v>
      </c>
      <c r="G218" s="181">
        <v>-9.7173010000000009</v>
      </c>
      <c r="H218" s="182">
        <v>6.8602829999999998E-4</v>
      </c>
      <c r="I218" s="182">
        <v>2.3999792500000003E-4</v>
      </c>
      <c r="K218" s="1">
        <v>250.9</v>
      </c>
      <c r="L218" s="1">
        <f t="shared" si="9"/>
        <v>524.04999999999995</v>
      </c>
      <c r="M218" s="1">
        <f t="shared" si="10"/>
        <v>9.4075398219235549</v>
      </c>
      <c r="N218" s="4">
        <f t="shared" si="11"/>
        <v>-12.978278192476218</v>
      </c>
    </row>
    <row r="219" spans="1:14" x14ac:dyDescent="0.2">
      <c r="E219" s="11"/>
      <c r="F219" s="11"/>
      <c r="G219" s="11"/>
      <c r="H219" s="12"/>
      <c r="I219" s="12"/>
      <c r="N219" s="4"/>
    </row>
    <row r="220" spans="1:14" x14ac:dyDescent="0.2">
      <c r="A220" s="10" t="s">
        <v>1364</v>
      </c>
      <c r="B220" s="10" t="s">
        <v>1322</v>
      </c>
      <c r="C220" s="10" t="s">
        <v>1325</v>
      </c>
      <c r="D220" s="10" t="s">
        <v>254</v>
      </c>
      <c r="E220" s="11">
        <v>-4.5869863075390649</v>
      </c>
      <c r="F220" s="11">
        <v>0.11251559536221771</v>
      </c>
      <c r="G220" s="11">
        <v>-10.96983</v>
      </c>
      <c r="H220" s="12">
        <v>5.7629269999999997E-4</v>
      </c>
      <c r="I220" s="12">
        <v>-2.7587324999999926E-5</v>
      </c>
      <c r="K220" s="1">
        <v>248.2</v>
      </c>
      <c r="L220" s="1">
        <f t="shared" si="9"/>
        <v>521.34999999999991</v>
      </c>
      <c r="M220" s="1">
        <f t="shared" si="10"/>
        <v>9.535348032325544</v>
      </c>
      <c r="N220" s="4">
        <f t="shared" si="11"/>
        <v>-14.122334339864608</v>
      </c>
    </row>
    <row r="221" spans="1:14" x14ac:dyDescent="0.2">
      <c r="A221" s="10" t="s">
        <v>1364</v>
      </c>
      <c r="B221" s="10" t="s">
        <v>1322</v>
      </c>
      <c r="C221" s="10" t="s">
        <v>1325</v>
      </c>
      <c r="D221" s="10" t="s">
        <v>321</v>
      </c>
      <c r="E221" s="11">
        <v>-5.2636263633007996</v>
      </c>
      <c r="F221" s="11">
        <v>9.7916563261060047E-2</v>
      </c>
      <c r="G221" s="11">
        <v>-11.779170000000001</v>
      </c>
      <c r="H221" s="12">
        <v>9.5406760000000005E-4</v>
      </c>
      <c r="I221" s="12">
        <v>3.7793756249999999E-4</v>
      </c>
      <c r="K221" s="1">
        <v>248.2</v>
      </c>
      <c r="L221" s="1">
        <f t="shared" si="9"/>
        <v>521.34999999999991</v>
      </c>
      <c r="M221" s="1">
        <f t="shared" si="10"/>
        <v>9.535348032325544</v>
      </c>
      <c r="N221" s="4">
        <f t="shared" si="11"/>
        <v>-14.798974395626344</v>
      </c>
    </row>
    <row r="222" spans="1:14" x14ac:dyDescent="0.2">
      <c r="A222" s="10" t="s">
        <v>1364</v>
      </c>
      <c r="B222" s="10" t="s">
        <v>1322</v>
      </c>
      <c r="C222" s="10" t="s">
        <v>1325</v>
      </c>
      <c r="D222" s="10" t="s">
        <v>384</v>
      </c>
      <c r="E222" s="11">
        <v>-3.5010179247048079</v>
      </c>
      <c r="F222" s="11">
        <v>0.21582264195619602</v>
      </c>
      <c r="G222" s="11">
        <v>-9.8509229999999999</v>
      </c>
      <c r="H222" s="12">
        <v>5.0065120000000003E-4</v>
      </c>
      <c r="I222" s="12">
        <v>-5.5570042857142868E-5</v>
      </c>
      <c r="K222" s="1">
        <v>248.2</v>
      </c>
      <c r="L222" s="1">
        <f t="shared" si="9"/>
        <v>521.34999999999991</v>
      </c>
      <c r="M222" s="1">
        <f t="shared" si="10"/>
        <v>9.535348032325544</v>
      </c>
      <c r="N222" s="4">
        <f t="shared" si="11"/>
        <v>-13.036365957030352</v>
      </c>
    </row>
    <row r="223" spans="1:14" x14ac:dyDescent="0.2">
      <c r="A223" s="10" t="s">
        <v>1364</v>
      </c>
      <c r="B223" s="10" t="s">
        <v>1322</v>
      </c>
      <c r="C223" s="10" t="s">
        <v>1325</v>
      </c>
      <c r="D223" s="10" t="s">
        <v>388</v>
      </c>
      <c r="E223" s="11">
        <v>-5.6378210924317163</v>
      </c>
      <c r="F223" s="11">
        <v>0.21582264195619602</v>
      </c>
      <c r="G223" s="11">
        <v>-11.97411</v>
      </c>
      <c r="H223" s="12">
        <v>5.2215210000000005E-4</v>
      </c>
      <c r="I223" s="12">
        <v>-3.4069142857142852E-5</v>
      </c>
      <c r="K223" s="1">
        <v>248.2</v>
      </c>
      <c r="L223" s="1">
        <f t="shared" si="9"/>
        <v>521.34999999999991</v>
      </c>
      <c r="M223" s="1">
        <f t="shared" si="10"/>
        <v>9.535348032325544</v>
      </c>
      <c r="N223" s="4">
        <f t="shared" si="11"/>
        <v>-15.17316912475726</v>
      </c>
    </row>
    <row r="224" spans="1:14" x14ac:dyDescent="0.2">
      <c r="A224" s="10" t="s">
        <v>1364</v>
      </c>
      <c r="B224" s="10" t="s">
        <v>1322</v>
      </c>
      <c r="C224" s="10" t="s">
        <v>1325</v>
      </c>
      <c r="D224" s="10" t="s">
        <v>391</v>
      </c>
      <c r="E224" s="11">
        <v>-4.1814910452624421</v>
      </c>
      <c r="F224" s="11">
        <v>0.21582264195619602</v>
      </c>
      <c r="G224" s="11">
        <v>-10.527060000000001</v>
      </c>
      <c r="H224" s="12">
        <v>5.7863459999999995E-4</v>
      </c>
      <c r="I224" s="12">
        <v>2.2413357142857054E-5</v>
      </c>
      <c r="K224" s="1">
        <v>248.2</v>
      </c>
      <c r="L224" s="1">
        <f t="shared" si="9"/>
        <v>521.34999999999991</v>
      </c>
      <c r="M224" s="1">
        <f t="shared" si="10"/>
        <v>9.535348032325544</v>
      </c>
      <c r="N224" s="4">
        <f t="shared" si="11"/>
        <v>-13.716839077587986</v>
      </c>
    </row>
    <row r="225" spans="1:14" x14ac:dyDescent="0.2">
      <c r="A225" s="10" t="s">
        <v>1364</v>
      </c>
      <c r="B225" s="10" t="s">
        <v>1322</v>
      </c>
      <c r="C225" s="10" t="s">
        <v>1325</v>
      </c>
      <c r="D225" s="10" t="s">
        <v>423</v>
      </c>
      <c r="E225" s="11">
        <v>-4.8767273093679453</v>
      </c>
      <c r="F225" s="11">
        <v>0.18042191775711619</v>
      </c>
      <c r="G225" s="11">
        <v>-11.28912</v>
      </c>
      <c r="H225" s="12">
        <v>8.3875780000000004E-4</v>
      </c>
      <c r="I225" s="12">
        <v>3.0108873000000004E-4</v>
      </c>
      <c r="K225" s="1">
        <v>248.2</v>
      </c>
      <c r="L225" s="1">
        <f t="shared" si="9"/>
        <v>521.34999999999991</v>
      </c>
      <c r="M225" s="1">
        <f t="shared" si="10"/>
        <v>9.535348032325544</v>
      </c>
      <c r="N225" s="4">
        <f t="shared" si="11"/>
        <v>-14.412075341693489</v>
      </c>
    </row>
    <row r="226" spans="1:14" x14ac:dyDescent="0.2">
      <c r="A226" s="10" t="s">
        <v>1364</v>
      </c>
      <c r="B226" s="10" t="s">
        <v>1322</v>
      </c>
      <c r="C226" s="10" t="s">
        <v>1325</v>
      </c>
      <c r="D226" s="10" t="s">
        <v>424</v>
      </c>
      <c r="E226" s="11">
        <v>-4.1088089838764441</v>
      </c>
      <c r="F226" s="11">
        <v>0.18042191775711619</v>
      </c>
      <c r="G226" s="11">
        <v>-10.526149999999999</v>
      </c>
      <c r="H226" s="12">
        <v>8.5449280000000005E-4</v>
      </c>
      <c r="I226" s="12">
        <v>3.1682373000000005E-4</v>
      </c>
      <c r="K226" s="1">
        <v>248.2</v>
      </c>
      <c r="L226" s="1">
        <f t="shared" si="9"/>
        <v>521.34999999999991</v>
      </c>
      <c r="M226" s="1">
        <f t="shared" si="10"/>
        <v>9.535348032325544</v>
      </c>
      <c r="N226" s="4">
        <f t="shared" si="11"/>
        <v>-13.644157016201987</v>
      </c>
    </row>
    <row r="227" spans="1:14" x14ac:dyDescent="0.2">
      <c r="A227" s="10" t="s">
        <v>1364</v>
      </c>
      <c r="B227" s="10" t="s">
        <v>1322</v>
      </c>
      <c r="C227" s="10" t="s">
        <v>1325</v>
      </c>
      <c r="D227" s="10" t="s">
        <v>425</v>
      </c>
      <c r="E227" s="11">
        <v>-3.6949924255245126</v>
      </c>
      <c r="F227" s="11">
        <v>0.18042191775711619</v>
      </c>
      <c r="G227" s="11">
        <v>-10.115</v>
      </c>
      <c r="H227" s="12">
        <v>7.5778450000000002E-4</v>
      </c>
      <c r="I227" s="12">
        <v>2.2011543000000002E-4</v>
      </c>
      <c r="K227" s="1">
        <v>248.2</v>
      </c>
      <c r="L227" s="1">
        <f t="shared" si="9"/>
        <v>521.34999999999991</v>
      </c>
      <c r="M227" s="1">
        <f t="shared" si="10"/>
        <v>9.535348032325544</v>
      </c>
      <c r="N227" s="4">
        <f t="shared" si="11"/>
        <v>-13.230340457850057</v>
      </c>
    </row>
    <row r="228" spans="1:14" x14ac:dyDescent="0.2">
      <c r="A228" s="10" t="s">
        <v>1364</v>
      </c>
      <c r="B228" s="10" t="s">
        <v>1322</v>
      </c>
      <c r="C228" s="10" t="s">
        <v>1325</v>
      </c>
      <c r="D228" s="10" t="s">
        <v>1025</v>
      </c>
      <c r="E228" s="11">
        <v>-5.4434533622491621</v>
      </c>
      <c r="F228" s="11">
        <v>0.11765367898321653</v>
      </c>
      <c r="G228" s="11">
        <v>-11.72696</v>
      </c>
      <c r="H228" s="12">
        <v>4.0934670000000002E-4</v>
      </c>
      <c r="I228" s="12">
        <v>-2.8336549999999924E-5</v>
      </c>
      <c r="K228" s="1">
        <v>266.39999999999998</v>
      </c>
      <c r="L228" s="1">
        <f t="shared" si="9"/>
        <v>539.54999999999995</v>
      </c>
      <c r="M228" s="1">
        <f t="shared" si="10"/>
        <v>8.7105637271338576</v>
      </c>
      <c r="N228" s="4">
        <f t="shared" si="11"/>
        <v>-14.15401708938302</v>
      </c>
    </row>
    <row r="229" spans="1:14" x14ac:dyDescent="0.2">
      <c r="A229" s="10" t="s">
        <v>1364</v>
      </c>
      <c r="B229" s="10" t="s">
        <v>1322</v>
      </c>
      <c r="C229" s="10" t="s">
        <v>1325</v>
      </c>
      <c r="D229" s="10" t="s">
        <v>1028</v>
      </c>
      <c r="E229" s="11">
        <v>-3.7350297162204171</v>
      </c>
      <c r="F229" s="11">
        <v>0.11765367898321653</v>
      </c>
      <c r="G229" s="11">
        <v>-10.02933</v>
      </c>
      <c r="H229" s="12">
        <v>4.1874330000000001E-4</v>
      </c>
      <c r="I229" s="12">
        <v>-1.8939949999999934E-5</v>
      </c>
      <c r="K229" s="1">
        <v>266.39999999999998</v>
      </c>
      <c r="L229" s="1">
        <f t="shared" si="9"/>
        <v>539.54999999999995</v>
      </c>
      <c r="M229" s="1">
        <f t="shared" si="10"/>
        <v>8.7105637271338576</v>
      </c>
      <c r="N229" s="4">
        <f t="shared" si="11"/>
        <v>-12.445593443354275</v>
      </c>
    </row>
    <row r="230" spans="1:14" x14ac:dyDescent="0.2">
      <c r="A230" s="10" t="s">
        <v>1364</v>
      </c>
      <c r="B230" s="10" t="s">
        <v>1322</v>
      </c>
      <c r="C230" s="10" t="s">
        <v>1325</v>
      </c>
      <c r="D230" s="10" t="s">
        <v>148</v>
      </c>
      <c r="E230" s="11">
        <v>-3.8524645899470356</v>
      </c>
      <c r="F230" s="11">
        <v>0.16735805356010966</v>
      </c>
      <c r="G230" s="11">
        <v>-10.076890000000001</v>
      </c>
      <c r="H230" s="12">
        <v>6.8450640000000001E-4</v>
      </c>
      <c r="I230" s="12">
        <v>1.0296337499999977E-5</v>
      </c>
      <c r="K230" s="1">
        <v>266.39999999999998</v>
      </c>
      <c r="L230" s="1">
        <f t="shared" si="9"/>
        <v>539.54999999999995</v>
      </c>
      <c r="M230" s="1">
        <f t="shared" si="10"/>
        <v>8.7105637271338576</v>
      </c>
      <c r="N230" s="4">
        <f t="shared" si="11"/>
        <v>-12.563028317080892</v>
      </c>
    </row>
    <row r="231" spans="1:14" x14ac:dyDescent="0.2">
      <c r="A231" s="10" t="s">
        <v>1364</v>
      </c>
      <c r="B231" s="10" t="s">
        <v>1322</v>
      </c>
      <c r="C231" s="10" t="s">
        <v>1325</v>
      </c>
      <c r="D231" s="10" t="s">
        <v>967</v>
      </c>
      <c r="E231" s="11">
        <v>-4.0574439526783745</v>
      </c>
      <c r="F231" s="11">
        <v>0.28265593075264328</v>
      </c>
      <c r="G231" s="11">
        <v>-10.39598</v>
      </c>
      <c r="H231" s="12">
        <v>4.0689879999999999E-4</v>
      </c>
      <c r="I231" s="12">
        <v>-3.2602349999999967E-5</v>
      </c>
      <c r="K231" s="1">
        <v>266.39999999999998</v>
      </c>
      <c r="L231" s="1">
        <f t="shared" si="9"/>
        <v>539.54999999999995</v>
      </c>
      <c r="M231" s="1">
        <f t="shared" si="10"/>
        <v>8.7105637271338576</v>
      </c>
      <c r="N231" s="4">
        <f t="shared" si="11"/>
        <v>-12.768007679812232</v>
      </c>
    </row>
    <row r="232" spans="1:14" x14ac:dyDescent="0.2">
      <c r="A232" s="10" t="s">
        <v>1364</v>
      </c>
      <c r="B232" s="10" t="s">
        <v>1322</v>
      </c>
      <c r="C232" s="10" t="s">
        <v>1325</v>
      </c>
      <c r="D232" s="10" t="s">
        <v>971</v>
      </c>
      <c r="E232" s="11">
        <v>-2.4193857621639392</v>
      </c>
      <c r="F232" s="11">
        <v>0.28265593075264328</v>
      </c>
      <c r="G232" s="11">
        <v>-8.7683470000000003</v>
      </c>
      <c r="H232" s="12">
        <v>4.4308539999999999E-4</v>
      </c>
      <c r="I232" s="12">
        <v>3.5842500000000293E-6</v>
      </c>
      <c r="K232" s="1">
        <v>266.39999999999998</v>
      </c>
      <c r="L232" s="1">
        <f t="shared" si="9"/>
        <v>539.54999999999995</v>
      </c>
      <c r="M232" s="1">
        <f t="shared" si="10"/>
        <v>8.7105637271338576</v>
      </c>
      <c r="N232" s="4">
        <f t="shared" si="11"/>
        <v>-11.129949489297797</v>
      </c>
    </row>
    <row r="233" spans="1:14" x14ac:dyDescent="0.2">
      <c r="A233" s="10" t="s">
        <v>1364</v>
      </c>
      <c r="B233" s="10" t="s">
        <v>1322</v>
      </c>
      <c r="C233" s="10" t="s">
        <v>1325</v>
      </c>
      <c r="D233" s="10" t="s">
        <v>989</v>
      </c>
      <c r="E233" s="11">
        <v>-5.1904744846485995</v>
      </c>
      <c r="F233" s="11">
        <v>0.23205220398605531</v>
      </c>
      <c r="G233" s="11">
        <v>-11.50938</v>
      </c>
      <c r="H233" s="12">
        <v>3.8095449999999998E-4</v>
      </c>
      <c r="I233" s="12">
        <v>-5.3076950000000044E-5</v>
      </c>
      <c r="K233" s="1">
        <v>266.39999999999998</v>
      </c>
      <c r="L233" s="1">
        <f t="shared" si="9"/>
        <v>539.54999999999995</v>
      </c>
      <c r="M233" s="1">
        <f t="shared" si="10"/>
        <v>8.7105637271338576</v>
      </c>
      <c r="N233" s="4">
        <f t="shared" si="11"/>
        <v>-13.901038211782456</v>
      </c>
    </row>
    <row r="234" spans="1:14" x14ac:dyDescent="0.2">
      <c r="A234" s="10" t="s">
        <v>1364</v>
      </c>
      <c r="B234" s="10" t="s">
        <v>1322</v>
      </c>
      <c r="C234" s="10" t="s">
        <v>1325</v>
      </c>
      <c r="D234" s="10" t="s">
        <v>993</v>
      </c>
      <c r="E234" s="11">
        <v>-3.0147636418629276</v>
      </c>
      <c r="F234" s="11">
        <v>0.23205220398605531</v>
      </c>
      <c r="G234" s="11">
        <v>-9.3474889999999995</v>
      </c>
      <c r="H234" s="12">
        <v>3.9014570000000002E-4</v>
      </c>
      <c r="I234" s="12">
        <v>-4.3885750000000002E-5</v>
      </c>
      <c r="K234" s="1">
        <v>266.39999999999998</v>
      </c>
      <c r="L234" s="1">
        <f t="shared" si="9"/>
        <v>539.54999999999995</v>
      </c>
      <c r="M234" s="1">
        <f t="shared" si="10"/>
        <v>8.7105637271338576</v>
      </c>
      <c r="N234" s="4">
        <f t="shared" si="11"/>
        <v>-11.725327368996785</v>
      </c>
    </row>
    <row r="235" spans="1:14" x14ac:dyDescent="0.2">
      <c r="A235" s="10" t="s">
        <v>1364</v>
      </c>
      <c r="B235" s="10" t="s">
        <v>1322</v>
      </c>
      <c r="C235" s="10" t="s">
        <v>1325</v>
      </c>
      <c r="D235" s="10" t="s">
        <v>995</v>
      </c>
      <c r="E235" s="11">
        <v>-4.6458651946458263</v>
      </c>
      <c r="F235" s="11">
        <v>0.23205220398605531</v>
      </c>
      <c r="G235" s="11">
        <v>-10.96823</v>
      </c>
      <c r="H235" s="12">
        <v>4.5342430000000001E-4</v>
      </c>
      <c r="I235" s="12">
        <v>1.9392849999999985E-5</v>
      </c>
      <c r="K235" s="1">
        <v>266.39999999999998</v>
      </c>
      <c r="L235" s="1">
        <f t="shared" si="9"/>
        <v>539.54999999999995</v>
      </c>
      <c r="M235" s="1">
        <f t="shared" si="10"/>
        <v>8.7105637271338576</v>
      </c>
      <c r="N235" s="4">
        <f t="shared" si="11"/>
        <v>-13.356428921779685</v>
      </c>
    </row>
    <row r="236" spans="1:14" x14ac:dyDescent="0.2">
      <c r="A236" s="10" t="s">
        <v>1364</v>
      </c>
      <c r="B236" s="10" t="s">
        <v>1322</v>
      </c>
      <c r="C236" s="10" t="s">
        <v>1325</v>
      </c>
      <c r="D236" s="10" t="s">
        <v>996</v>
      </c>
      <c r="E236" s="11">
        <v>-4.7160711339798711</v>
      </c>
      <c r="F236" s="11">
        <v>0.23205220398605531</v>
      </c>
      <c r="G236" s="11">
        <v>-11.037990000000001</v>
      </c>
      <c r="H236" s="12">
        <v>3.934133E-4</v>
      </c>
      <c r="I236" s="12">
        <v>-4.061815000000002E-5</v>
      </c>
      <c r="K236" s="1">
        <v>266.39999999999998</v>
      </c>
      <c r="L236" s="1">
        <f t="shared" si="9"/>
        <v>539.54999999999995</v>
      </c>
      <c r="M236" s="1">
        <f t="shared" si="10"/>
        <v>8.7105637271338576</v>
      </c>
      <c r="N236" s="4">
        <f t="shared" si="11"/>
        <v>-13.42663486111373</v>
      </c>
    </row>
    <row r="237" spans="1:14" x14ac:dyDescent="0.2">
      <c r="A237" s="10" t="s">
        <v>1364</v>
      </c>
      <c r="B237" s="10" t="s">
        <v>1322</v>
      </c>
      <c r="C237" s="10" t="s">
        <v>1325</v>
      </c>
      <c r="D237" s="10" t="s">
        <v>1002</v>
      </c>
      <c r="E237" s="11">
        <v>-4.4814172947542641</v>
      </c>
      <c r="F237" s="11">
        <v>8.1388133114899161E-2</v>
      </c>
      <c r="G237" s="11">
        <v>-10.74818</v>
      </c>
      <c r="H237" s="12">
        <v>4.1207430000000001E-4</v>
      </c>
      <c r="I237" s="12">
        <v>-2.47766125E-5</v>
      </c>
      <c r="K237" s="1">
        <v>266.39999999999998</v>
      </c>
      <c r="L237" s="1">
        <f t="shared" si="9"/>
        <v>539.54999999999995</v>
      </c>
      <c r="M237" s="1">
        <f t="shared" si="10"/>
        <v>8.7105637271338576</v>
      </c>
      <c r="N237" s="4">
        <f t="shared" si="11"/>
        <v>-13.191981021888122</v>
      </c>
    </row>
    <row r="238" spans="1:14" x14ac:dyDescent="0.2">
      <c r="A238" s="10" t="s">
        <v>1364</v>
      </c>
      <c r="B238" s="10" t="s">
        <v>1322</v>
      </c>
      <c r="C238" s="10" t="s">
        <v>1325</v>
      </c>
      <c r="D238" s="10" t="s">
        <v>1054</v>
      </c>
      <c r="E238" s="11">
        <v>-4.3392585325781052</v>
      </c>
      <c r="F238" s="11">
        <v>0.23193102673963217</v>
      </c>
      <c r="G238" s="11">
        <v>-10.570040000000001</v>
      </c>
      <c r="H238" s="12">
        <v>4.4762280000000001E-4</v>
      </c>
      <c r="I238" s="12">
        <v>1.4423750000000101E-6</v>
      </c>
      <c r="K238" s="1">
        <v>277.5</v>
      </c>
      <c r="L238" s="1">
        <f t="shared" si="9"/>
        <v>550.65</v>
      </c>
      <c r="M238" s="1">
        <f t="shared" si="10"/>
        <v>8.2471902455753217</v>
      </c>
      <c r="N238" s="4">
        <f t="shared" si="11"/>
        <v>-12.586448778153427</v>
      </c>
    </row>
    <row r="239" spans="1:14" x14ac:dyDescent="0.2">
      <c r="A239" s="10" t="s">
        <v>1364</v>
      </c>
      <c r="B239" s="10" t="s">
        <v>1322</v>
      </c>
      <c r="C239" s="10" t="s">
        <v>1325</v>
      </c>
      <c r="D239" s="10" t="s">
        <v>1067</v>
      </c>
      <c r="E239" s="11">
        <v>-3.8551712915033676</v>
      </c>
      <c r="F239" s="11">
        <v>0.2507026598626631</v>
      </c>
      <c r="G239" s="11">
        <v>-10.0977</v>
      </c>
      <c r="H239" s="12">
        <v>4.1939400000000002E-4</v>
      </c>
      <c r="I239" s="12">
        <v>-1.3851424999999982E-5</v>
      </c>
      <c r="K239" s="1">
        <v>277.5</v>
      </c>
      <c r="L239" s="1">
        <f t="shared" si="9"/>
        <v>550.65</v>
      </c>
      <c r="M239" s="1">
        <f t="shared" si="10"/>
        <v>8.2471902455753217</v>
      </c>
      <c r="N239" s="4">
        <f t="shared" si="11"/>
        <v>-12.102361537078689</v>
      </c>
    </row>
    <row r="240" spans="1:14" x14ac:dyDescent="0.2">
      <c r="A240" s="10" t="s">
        <v>1364</v>
      </c>
      <c r="B240" s="10" t="s">
        <v>1322</v>
      </c>
      <c r="C240" s="10" t="s">
        <v>1325</v>
      </c>
      <c r="D240" s="10" t="s">
        <v>1068</v>
      </c>
      <c r="E240" s="11">
        <v>-3.9704939828133501</v>
      </c>
      <c r="F240" s="11">
        <v>0.2507026598626631</v>
      </c>
      <c r="G240" s="11">
        <v>-10.212300000000001</v>
      </c>
      <c r="H240" s="12">
        <v>4.2220540000000001E-4</v>
      </c>
      <c r="I240" s="12">
        <v>-1.1040024999999984E-5</v>
      </c>
      <c r="K240" s="1">
        <v>277.5</v>
      </c>
      <c r="L240" s="1">
        <f t="shared" si="9"/>
        <v>550.65</v>
      </c>
      <c r="M240" s="1">
        <f t="shared" si="10"/>
        <v>8.2471902455753217</v>
      </c>
      <c r="N240" s="4">
        <f t="shared" si="11"/>
        <v>-12.217684228388672</v>
      </c>
    </row>
    <row r="241" spans="1:14" x14ac:dyDescent="0.2">
      <c r="A241" s="10" t="s">
        <v>1364</v>
      </c>
      <c r="B241" s="10" t="s">
        <v>1322</v>
      </c>
      <c r="C241" s="10" t="s">
        <v>1325</v>
      </c>
      <c r="D241" s="10" t="s">
        <v>208</v>
      </c>
      <c r="E241" s="11">
        <v>-4.230782800581534</v>
      </c>
      <c r="F241" s="11">
        <v>0.15158400896791732</v>
      </c>
      <c r="G241" s="11">
        <v>-10.48137</v>
      </c>
      <c r="H241" s="12">
        <v>6.6452920000000003E-4</v>
      </c>
      <c r="I241" s="12">
        <v>3.436261428571433E-5</v>
      </c>
      <c r="K241" s="1">
        <v>277.5</v>
      </c>
      <c r="L241" s="1">
        <f t="shared" si="9"/>
        <v>550.65</v>
      </c>
      <c r="M241" s="1">
        <f t="shared" si="10"/>
        <v>8.2471902455753217</v>
      </c>
      <c r="N241" s="4">
        <f t="shared" si="11"/>
        <v>-12.477973046156855</v>
      </c>
    </row>
    <row r="242" spans="1:14" x14ac:dyDescent="0.2">
      <c r="A242" s="10" t="s">
        <v>1364</v>
      </c>
      <c r="B242" s="10" t="s">
        <v>1322</v>
      </c>
      <c r="C242" s="10" t="s">
        <v>1325</v>
      </c>
      <c r="D242" s="10" t="s">
        <v>210</v>
      </c>
      <c r="E242" s="11">
        <v>-4.2431705603386272</v>
      </c>
      <c r="F242" s="11">
        <v>0.15158400896791732</v>
      </c>
      <c r="G242" s="11">
        <v>-10.493679999999999</v>
      </c>
      <c r="H242" s="12">
        <v>6.6907689999999998E-4</v>
      </c>
      <c r="I242" s="12">
        <v>3.891031428571428E-5</v>
      </c>
      <c r="K242" s="1">
        <v>277.5</v>
      </c>
      <c r="L242" s="1">
        <f t="shared" si="9"/>
        <v>550.65</v>
      </c>
      <c r="M242" s="1">
        <f t="shared" si="10"/>
        <v>8.2471902455753217</v>
      </c>
      <c r="N242" s="4">
        <f t="shared" si="11"/>
        <v>-12.490360805913948</v>
      </c>
    </row>
    <row r="243" spans="1:14" x14ac:dyDescent="0.2">
      <c r="A243" s="10" t="s">
        <v>1364</v>
      </c>
      <c r="B243" s="10" t="s">
        <v>1322</v>
      </c>
      <c r="C243" s="10" t="s">
        <v>1325</v>
      </c>
      <c r="D243" s="10" t="s">
        <v>132</v>
      </c>
      <c r="E243" s="11">
        <v>-4.5490069330543781</v>
      </c>
      <c r="F243" s="11">
        <v>0.16735805356010966</v>
      </c>
      <c r="G243" s="11">
        <v>-10.769080000000001</v>
      </c>
      <c r="H243" s="12">
        <v>6.764974E-4</v>
      </c>
      <c r="I243" s="12">
        <v>2.2873374999999663E-6</v>
      </c>
      <c r="K243" s="1">
        <v>277.5</v>
      </c>
      <c r="L243" s="1">
        <f t="shared" si="9"/>
        <v>550.65</v>
      </c>
      <c r="M243" s="1">
        <f t="shared" si="10"/>
        <v>8.2471902455753217</v>
      </c>
      <c r="N243" s="4">
        <f t="shared" si="11"/>
        <v>-12.796197178629701</v>
      </c>
    </row>
    <row r="244" spans="1:14" x14ac:dyDescent="0.2">
      <c r="A244" s="10" t="s">
        <v>1364</v>
      </c>
      <c r="B244" s="10" t="s">
        <v>1322</v>
      </c>
      <c r="C244" s="10" t="s">
        <v>1325</v>
      </c>
      <c r="D244" s="10" t="s">
        <v>213</v>
      </c>
      <c r="E244" s="11">
        <v>-5.1157779345045729</v>
      </c>
      <c r="F244" s="11">
        <v>0.14538151460774787</v>
      </c>
      <c r="G244" s="11">
        <v>-11.361929999999999</v>
      </c>
      <c r="H244" s="12">
        <v>7.0170970000000004E-4</v>
      </c>
      <c r="I244" s="12">
        <v>5.1471787500000088E-5</v>
      </c>
      <c r="K244" s="1">
        <v>277.5</v>
      </c>
      <c r="L244" s="1">
        <f t="shared" si="9"/>
        <v>550.65</v>
      </c>
      <c r="M244" s="1">
        <f t="shared" si="10"/>
        <v>8.2471902455753217</v>
      </c>
      <c r="N244" s="4">
        <f t="shared" si="11"/>
        <v>-13.362968180079895</v>
      </c>
    </row>
    <row r="245" spans="1:14" x14ac:dyDescent="0.2">
      <c r="A245" s="10" t="s">
        <v>1364</v>
      </c>
      <c r="B245" s="10" t="s">
        <v>1322</v>
      </c>
      <c r="C245" s="10" t="s">
        <v>1325</v>
      </c>
      <c r="D245" s="10" t="s">
        <v>961</v>
      </c>
      <c r="E245" s="11">
        <v>-6.0319403567915542</v>
      </c>
      <c r="F245" s="11">
        <v>0.28265593075264328</v>
      </c>
      <c r="G245" s="11">
        <v>-12.35791</v>
      </c>
      <c r="H245" s="12">
        <v>9.6213600000000005E-4</v>
      </c>
      <c r="I245" s="12">
        <v>5.2263485000000008E-4</v>
      </c>
      <c r="K245" s="1">
        <v>277.5</v>
      </c>
      <c r="L245" s="1">
        <f t="shared" si="9"/>
        <v>550.65</v>
      </c>
      <c r="M245" s="1">
        <f t="shared" si="10"/>
        <v>8.2471902455753217</v>
      </c>
      <c r="N245" s="4">
        <f t="shared" si="11"/>
        <v>-14.279130602366877</v>
      </c>
    </row>
    <row r="246" spans="1:14" x14ac:dyDescent="0.2">
      <c r="A246" s="10" t="s">
        <v>1364</v>
      </c>
      <c r="B246" s="10" t="s">
        <v>1322</v>
      </c>
      <c r="C246" s="10" t="s">
        <v>1325</v>
      </c>
      <c r="D246" s="10" t="s">
        <v>966</v>
      </c>
      <c r="E246" s="11">
        <v>-5.0340594846043363</v>
      </c>
      <c r="F246" s="11">
        <v>0.28265593075264328</v>
      </c>
      <c r="G246" s="11">
        <v>-11.366379999999999</v>
      </c>
      <c r="H246" s="12">
        <v>4.6082410000000001E-4</v>
      </c>
      <c r="I246" s="12">
        <v>2.132295000000005E-5</v>
      </c>
      <c r="K246" s="1">
        <v>277.5</v>
      </c>
      <c r="L246" s="1">
        <f t="shared" si="9"/>
        <v>550.65</v>
      </c>
      <c r="M246" s="1">
        <f t="shared" si="10"/>
        <v>8.2471902455753217</v>
      </c>
      <c r="N246" s="4">
        <f t="shared" si="11"/>
        <v>-13.281249730179658</v>
      </c>
    </row>
    <row r="247" spans="1:14" x14ac:dyDescent="0.2">
      <c r="A247" s="10" t="s">
        <v>1364</v>
      </c>
      <c r="B247" s="10" t="s">
        <v>1322</v>
      </c>
      <c r="C247" s="10" t="s">
        <v>1325</v>
      </c>
      <c r="D247" s="10" t="s">
        <v>974</v>
      </c>
      <c r="E247" s="11">
        <v>-4.6385120788821066</v>
      </c>
      <c r="F247" s="11">
        <v>0.28265593075264328</v>
      </c>
      <c r="G247" s="11">
        <v>-10.97335</v>
      </c>
      <c r="H247" s="12">
        <v>4.5741020000000001E-4</v>
      </c>
      <c r="I247" s="12">
        <v>1.7909050000000052E-5</v>
      </c>
      <c r="K247" s="1">
        <v>277.5</v>
      </c>
      <c r="L247" s="1">
        <f t="shared" si="9"/>
        <v>550.65</v>
      </c>
      <c r="M247" s="1">
        <f t="shared" si="10"/>
        <v>8.2471902455753217</v>
      </c>
      <c r="N247" s="4">
        <f t="shared" si="11"/>
        <v>-12.885702324457428</v>
      </c>
    </row>
    <row r="248" spans="1:14" x14ac:dyDescent="0.2">
      <c r="E248" s="11"/>
      <c r="F248" s="11"/>
      <c r="G248" s="11"/>
      <c r="H248" s="12"/>
      <c r="I248" s="12"/>
      <c r="N248" s="4"/>
    </row>
    <row r="249" spans="1:14" x14ac:dyDescent="0.2">
      <c r="A249" s="10" t="s">
        <v>1364</v>
      </c>
      <c r="B249" s="10" t="s">
        <v>1320</v>
      </c>
      <c r="C249" s="10" t="s">
        <v>1325</v>
      </c>
      <c r="D249" s="10" t="s">
        <v>324</v>
      </c>
      <c r="E249" s="11">
        <v>-5.5717747414941732</v>
      </c>
      <c r="F249" s="11">
        <v>9.7916563261060047E-2</v>
      </c>
      <c r="G249" s="11">
        <v>-12.0853</v>
      </c>
      <c r="H249" s="12">
        <v>7.2761410000000005E-4</v>
      </c>
      <c r="I249" s="12">
        <v>1.5148406249999998E-4</v>
      </c>
      <c r="K249" s="1">
        <v>276.2</v>
      </c>
      <c r="L249" s="1">
        <f t="shared" si="9"/>
        <v>549.34999999999991</v>
      </c>
      <c r="M249" s="1">
        <f t="shared" si="10"/>
        <v>8.3000108288862116</v>
      </c>
      <c r="N249" s="4">
        <f t="shared" si="11"/>
        <v>-13.871785570380386</v>
      </c>
    </row>
    <row r="250" spans="1:14" x14ac:dyDescent="0.2">
      <c r="A250" s="10" t="s">
        <v>1364</v>
      </c>
      <c r="B250" s="10" t="s">
        <v>1320</v>
      </c>
      <c r="C250" s="10" t="s">
        <v>1325</v>
      </c>
      <c r="D250" s="10" t="s">
        <v>250</v>
      </c>
      <c r="E250" s="11">
        <v>-5.7063942384610877</v>
      </c>
      <c r="F250" s="11">
        <v>0.11251559536221771</v>
      </c>
      <c r="G250" s="11">
        <v>-12.08206</v>
      </c>
      <c r="H250" s="12">
        <v>7.2065819999999996E-4</v>
      </c>
      <c r="I250" s="12">
        <v>1.1677817500000006E-4</v>
      </c>
      <c r="K250" s="1">
        <v>276.2</v>
      </c>
      <c r="L250" s="1">
        <f t="shared" si="9"/>
        <v>549.34999999999991</v>
      </c>
      <c r="M250" s="1">
        <f t="shared" si="10"/>
        <v>8.3000108288862116</v>
      </c>
      <c r="N250" s="4">
        <f t="shared" si="11"/>
        <v>-14.006405067347298</v>
      </c>
    </row>
    <row r="251" spans="1:14" x14ac:dyDescent="0.2">
      <c r="A251" s="10" t="s">
        <v>1364</v>
      </c>
      <c r="B251" s="10" t="s">
        <v>1320</v>
      </c>
      <c r="C251" s="10" t="s">
        <v>1325</v>
      </c>
      <c r="D251" s="10" t="s">
        <v>252</v>
      </c>
      <c r="E251" s="11">
        <v>-5.2975325121474848</v>
      </c>
      <c r="F251" s="11">
        <v>0.11251559536221771</v>
      </c>
      <c r="G251" s="11">
        <v>-11.67582</v>
      </c>
      <c r="H251" s="12">
        <v>6.257395E-4</v>
      </c>
      <c r="I251" s="12">
        <v>2.1859475000000103E-5</v>
      </c>
      <c r="K251" s="1">
        <v>276.2</v>
      </c>
      <c r="L251" s="1">
        <f t="shared" si="9"/>
        <v>549.34999999999991</v>
      </c>
      <c r="M251" s="1">
        <f t="shared" si="10"/>
        <v>8.3000108288862116</v>
      </c>
      <c r="N251" s="4">
        <f t="shared" si="11"/>
        <v>-13.597543341033695</v>
      </c>
    </row>
    <row r="252" spans="1:14" x14ac:dyDescent="0.2">
      <c r="A252" s="10" t="s">
        <v>1364</v>
      </c>
      <c r="B252" s="10" t="s">
        <v>1320</v>
      </c>
      <c r="C252" s="10" t="s">
        <v>1325</v>
      </c>
      <c r="D252" s="10" t="s">
        <v>326</v>
      </c>
      <c r="E252" s="11">
        <v>-4.8123303652634064</v>
      </c>
      <c r="F252" s="11">
        <v>9.7916563261060047E-2</v>
      </c>
      <c r="G252" s="11">
        <v>-11.330830000000001</v>
      </c>
      <c r="H252" s="12">
        <v>7.1246359999999997E-4</v>
      </c>
      <c r="I252" s="12">
        <v>1.363335624999999E-4</v>
      </c>
      <c r="K252" s="1">
        <v>276.2</v>
      </c>
      <c r="L252" s="1">
        <f t="shared" si="9"/>
        <v>549.34999999999991</v>
      </c>
      <c r="M252" s="1">
        <f t="shared" si="10"/>
        <v>8.3000108288862116</v>
      </c>
      <c r="N252" s="4">
        <f t="shared" si="11"/>
        <v>-13.112341194149618</v>
      </c>
    </row>
    <row r="253" spans="1:14" x14ac:dyDescent="0.2">
      <c r="A253" s="10" t="s">
        <v>1364</v>
      </c>
      <c r="B253" s="10" t="s">
        <v>1320</v>
      </c>
      <c r="C253" s="10" t="s">
        <v>1325</v>
      </c>
      <c r="D253" s="10" t="s">
        <v>328</v>
      </c>
      <c r="E253" s="11">
        <v>-7.0659516307453041</v>
      </c>
      <c r="F253" s="11">
        <v>9.7916563261060047E-2</v>
      </c>
      <c r="G253" s="11">
        <v>-13.56969</v>
      </c>
      <c r="H253" s="12">
        <v>6.3296170000000005E-4</v>
      </c>
      <c r="I253" s="12">
        <v>5.683166249999998E-5</v>
      </c>
      <c r="K253" s="1">
        <v>276.2</v>
      </c>
      <c r="L253" s="1">
        <f t="shared" si="9"/>
        <v>549.34999999999991</v>
      </c>
      <c r="M253" s="1">
        <f t="shared" si="10"/>
        <v>8.3000108288862116</v>
      </c>
      <c r="N253" s="4">
        <f t="shared" si="11"/>
        <v>-15.365962459631515</v>
      </c>
    </row>
    <row r="254" spans="1:14" x14ac:dyDescent="0.2">
      <c r="A254" s="10" t="s">
        <v>1364</v>
      </c>
      <c r="B254" s="10" t="s">
        <v>1320</v>
      </c>
      <c r="C254" s="10" t="s">
        <v>1325</v>
      </c>
      <c r="D254" s="10" t="s">
        <v>330</v>
      </c>
      <c r="E254" s="11">
        <v>-6.0309422984037298</v>
      </c>
      <c r="F254" s="11">
        <v>9.7916563261060047E-2</v>
      </c>
      <c r="G254" s="11">
        <v>-12.541460000000001</v>
      </c>
      <c r="H254" s="12">
        <v>6.7517399999999996E-4</v>
      </c>
      <c r="I254" s="12">
        <v>9.9043962499999888E-5</v>
      </c>
      <c r="K254" s="1">
        <v>276.2</v>
      </c>
      <c r="L254" s="1">
        <f t="shared" si="9"/>
        <v>549.34999999999991</v>
      </c>
      <c r="M254" s="1">
        <f t="shared" si="10"/>
        <v>8.3000108288862116</v>
      </c>
      <c r="N254" s="4">
        <f t="shared" si="11"/>
        <v>-14.330953127289941</v>
      </c>
    </row>
    <row r="255" spans="1:14" x14ac:dyDescent="0.2">
      <c r="A255" s="10" t="s">
        <v>1364</v>
      </c>
      <c r="B255" s="10" t="s">
        <v>1320</v>
      </c>
      <c r="C255" s="10" t="s">
        <v>1325</v>
      </c>
      <c r="D255" s="10" t="s">
        <v>309</v>
      </c>
      <c r="E255" s="11">
        <v>-3.6692733181754589</v>
      </c>
      <c r="F255" s="11">
        <v>9.7916563261060047E-2</v>
      </c>
      <c r="G255" s="11">
        <v>-10.195259999999999</v>
      </c>
      <c r="H255" s="12">
        <v>7.0335530000000001E-4</v>
      </c>
      <c r="I255" s="12">
        <v>1.2722526249999994E-4</v>
      </c>
      <c r="K255" s="1">
        <v>276.2</v>
      </c>
      <c r="L255" s="1">
        <f t="shared" si="9"/>
        <v>549.34999999999991</v>
      </c>
      <c r="M255" s="1">
        <f t="shared" si="10"/>
        <v>8.3000108288862116</v>
      </c>
      <c r="N255" s="4">
        <f t="shared" si="11"/>
        <v>-11.969284147061671</v>
      </c>
    </row>
    <row r="256" spans="1:14" x14ac:dyDescent="0.2">
      <c r="A256" s="10" t="s">
        <v>1364</v>
      </c>
      <c r="B256" s="10" t="s">
        <v>1320</v>
      </c>
      <c r="C256" s="10" t="s">
        <v>1325</v>
      </c>
      <c r="D256" s="10" t="s">
        <v>311</v>
      </c>
      <c r="E256" s="11">
        <v>-4.8926766349768336</v>
      </c>
      <c r="F256" s="11">
        <v>9.7916563261060047E-2</v>
      </c>
      <c r="G256" s="11">
        <v>-11.41065</v>
      </c>
      <c r="H256" s="12">
        <v>6.2337769999999996E-4</v>
      </c>
      <c r="I256" s="12">
        <v>4.7247662499999891E-5</v>
      </c>
      <c r="K256" s="1">
        <v>276.2</v>
      </c>
      <c r="L256" s="1">
        <f t="shared" si="9"/>
        <v>549.34999999999991</v>
      </c>
      <c r="M256" s="1">
        <f t="shared" si="10"/>
        <v>8.3000108288862116</v>
      </c>
      <c r="N256" s="4">
        <f t="shared" si="11"/>
        <v>-13.192687463863045</v>
      </c>
    </row>
    <row r="257" spans="1:14" x14ac:dyDescent="0.2">
      <c r="A257" s="10" t="s">
        <v>1364</v>
      </c>
      <c r="B257" s="10" t="s">
        <v>1320</v>
      </c>
      <c r="C257" s="10" t="s">
        <v>1325</v>
      </c>
      <c r="D257" s="10" t="s">
        <v>313</v>
      </c>
      <c r="E257" s="11">
        <v>-4.2310731183821115</v>
      </c>
      <c r="F257" s="11">
        <v>9.7916563261060047E-2</v>
      </c>
      <c r="G257" s="11">
        <v>-10.75338</v>
      </c>
      <c r="H257" s="12">
        <v>6.8888369999999997E-4</v>
      </c>
      <c r="I257" s="12">
        <v>1.127536624999999E-4</v>
      </c>
      <c r="K257" s="1">
        <v>276.2</v>
      </c>
      <c r="L257" s="1">
        <f t="shared" si="9"/>
        <v>549.34999999999991</v>
      </c>
      <c r="M257" s="1">
        <f t="shared" si="10"/>
        <v>8.3000108288862116</v>
      </c>
      <c r="N257" s="4">
        <f t="shared" si="11"/>
        <v>-12.531083947268323</v>
      </c>
    </row>
    <row r="258" spans="1:14" x14ac:dyDescent="0.2">
      <c r="A258" s="10" t="s">
        <v>1364</v>
      </c>
      <c r="B258" s="10" t="s">
        <v>1320</v>
      </c>
      <c r="C258" s="10" t="s">
        <v>1325</v>
      </c>
      <c r="D258" s="10" t="s">
        <v>315</v>
      </c>
      <c r="E258" s="11">
        <v>-6.246373376380232</v>
      </c>
      <c r="F258" s="11">
        <v>9.7916563261060047E-2</v>
      </c>
      <c r="G258" s="11">
        <v>-12.75548</v>
      </c>
      <c r="H258" s="12">
        <v>5.246863E-4</v>
      </c>
      <c r="I258" s="12">
        <v>-5.1443737500000064E-5</v>
      </c>
      <c r="K258" s="1">
        <v>276.2</v>
      </c>
      <c r="L258" s="1">
        <f t="shared" si="9"/>
        <v>549.34999999999991</v>
      </c>
      <c r="M258" s="1">
        <f t="shared" si="10"/>
        <v>8.3000108288862116</v>
      </c>
      <c r="N258" s="4">
        <f t="shared" si="11"/>
        <v>-14.546384205266444</v>
      </c>
    </row>
    <row r="259" spans="1:14" x14ac:dyDescent="0.2">
      <c r="A259" s="10" t="s">
        <v>1364</v>
      </c>
      <c r="B259" s="10" t="s">
        <v>1320</v>
      </c>
      <c r="C259" s="10" t="s">
        <v>1325</v>
      </c>
      <c r="D259" s="10" t="s">
        <v>317</v>
      </c>
      <c r="E259" s="11">
        <v>-4.3953189318267638</v>
      </c>
      <c r="F259" s="11">
        <v>9.7916563261060047E-2</v>
      </c>
      <c r="G259" s="11">
        <v>-10.916550000000001</v>
      </c>
      <c r="H259" s="12">
        <v>7.5220229999999999E-4</v>
      </c>
      <c r="I259" s="12">
        <v>1.7607226249999992E-4</v>
      </c>
      <c r="K259" s="1">
        <v>276.2</v>
      </c>
      <c r="L259" s="1">
        <f t="shared" si="9"/>
        <v>549.34999999999991</v>
      </c>
      <c r="M259" s="1">
        <f t="shared" si="10"/>
        <v>8.3000108288862116</v>
      </c>
      <c r="N259" s="4">
        <f t="shared" si="11"/>
        <v>-12.695329760712976</v>
      </c>
    </row>
    <row r="260" spans="1:14" x14ac:dyDescent="0.2">
      <c r="A260" s="10" t="s">
        <v>1364</v>
      </c>
      <c r="B260" s="10" t="s">
        <v>1320</v>
      </c>
      <c r="C260" s="10" t="s">
        <v>1325</v>
      </c>
      <c r="D260" s="10" t="s">
        <v>649</v>
      </c>
      <c r="E260" s="11">
        <v>-6.6534094711440117</v>
      </c>
      <c r="F260" s="11">
        <v>9.7916563261060047E-2</v>
      </c>
      <c r="G260" s="11">
        <v>-13.15985</v>
      </c>
      <c r="H260" s="12">
        <v>6.0773000000000001E-4</v>
      </c>
      <c r="I260" s="12">
        <v>3.1599962499999942E-5</v>
      </c>
      <c r="K260" s="1">
        <v>276.2</v>
      </c>
      <c r="L260" s="1">
        <f t="shared" si="9"/>
        <v>549.34999999999991</v>
      </c>
      <c r="M260" s="1">
        <f t="shared" si="10"/>
        <v>8.3000108288862116</v>
      </c>
      <c r="N260" s="4">
        <f t="shared" si="11"/>
        <v>-14.953420300030224</v>
      </c>
    </row>
    <row r="261" spans="1:14" x14ac:dyDescent="0.2">
      <c r="A261" s="10" t="s">
        <v>1364</v>
      </c>
      <c r="B261" s="10" t="s">
        <v>1320</v>
      </c>
      <c r="C261" s="10" t="s">
        <v>1325</v>
      </c>
      <c r="D261" s="10" t="s">
        <v>376</v>
      </c>
      <c r="E261" s="11">
        <v>-5.3164834601724387</v>
      </c>
      <c r="F261" s="11">
        <v>0.21582264195619602</v>
      </c>
      <c r="G261" s="11">
        <v>-11.654820000000001</v>
      </c>
      <c r="H261" s="12">
        <v>5.9747480000000002E-4</v>
      </c>
      <c r="I261" s="12">
        <v>4.1253557142857124E-5</v>
      </c>
      <c r="K261" s="1">
        <v>276.2</v>
      </c>
      <c r="L261" s="1">
        <f t="shared" si="9"/>
        <v>549.34999999999991</v>
      </c>
      <c r="M261" s="1">
        <f t="shared" si="10"/>
        <v>8.3000108288862116</v>
      </c>
      <c r="N261" s="4">
        <f t="shared" si="11"/>
        <v>-13.61649428905865</v>
      </c>
    </row>
    <row r="262" spans="1:14" x14ac:dyDescent="0.2">
      <c r="A262" s="10" t="s">
        <v>1364</v>
      </c>
      <c r="B262" s="10" t="s">
        <v>1320</v>
      </c>
      <c r="C262" s="10" t="s">
        <v>1325</v>
      </c>
      <c r="D262" s="10" t="s">
        <v>377</v>
      </c>
      <c r="E262" s="11">
        <v>-4.6616507256497242</v>
      </c>
      <c r="F262" s="11">
        <v>0.21582264195619602</v>
      </c>
      <c r="G262" s="11">
        <v>-11.004160000000001</v>
      </c>
      <c r="H262" s="12">
        <v>5.3720060000000004E-4</v>
      </c>
      <c r="I262" s="12">
        <v>-1.9020642857142862E-5</v>
      </c>
      <c r="K262" s="1">
        <v>276.2</v>
      </c>
      <c r="L262" s="1">
        <f t="shared" si="9"/>
        <v>549.34999999999991</v>
      </c>
      <c r="M262" s="1">
        <f t="shared" si="10"/>
        <v>8.3000108288862116</v>
      </c>
      <c r="N262" s="4">
        <f t="shared" si="11"/>
        <v>-12.961661554535937</v>
      </c>
    </row>
    <row r="263" spans="1:14" x14ac:dyDescent="0.2">
      <c r="A263" s="10" t="s">
        <v>1364</v>
      </c>
      <c r="B263" s="10" t="s">
        <v>1320</v>
      </c>
      <c r="C263" s="10" t="s">
        <v>1325</v>
      </c>
      <c r="D263" s="10" t="s">
        <v>378</v>
      </c>
      <c r="E263" s="11">
        <v>-4.9538124427246366</v>
      </c>
      <c r="F263" s="11">
        <v>0.21582264195619602</v>
      </c>
      <c r="G263" s="11">
        <v>-11.294460000000001</v>
      </c>
      <c r="H263" s="12">
        <v>5.80826E-4</v>
      </c>
      <c r="I263" s="12">
        <v>2.4604757142857102E-5</v>
      </c>
      <c r="K263" s="1">
        <v>276.2</v>
      </c>
      <c r="L263" s="1">
        <f t="shared" ref="L263:L326" si="12">K263+273.15</f>
        <v>549.34999999999991</v>
      </c>
      <c r="M263" s="1">
        <f t="shared" ref="M263:M326" si="13">-2.9+3.38*10^6/L263^2</f>
        <v>8.3000108288862116</v>
      </c>
      <c r="N263" s="4">
        <f t="shared" ref="N263:N326" si="14">E263-M263</f>
        <v>-13.253823271610848</v>
      </c>
    </row>
    <row r="264" spans="1:14" x14ac:dyDescent="0.2">
      <c r="A264" s="10" t="s">
        <v>1364</v>
      </c>
      <c r="B264" s="10" t="s">
        <v>1320</v>
      </c>
      <c r="C264" s="10" t="s">
        <v>1325</v>
      </c>
      <c r="D264" s="10" t="s">
        <v>382</v>
      </c>
      <c r="E264" s="11">
        <v>-5.2651463289702383</v>
      </c>
      <c r="F264" s="11">
        <v>0.21582264195619602</v>
      </c>
      <c r="G264" s="11">
        <v>-11.603809999999999</v>
      </c>
      <c r="H264" s="12">
        <v>5.9231509999999998E-4</v>
      </c>
      <c r="I264" s="12">
        <v>3.6093857142857079E-5</v>
      </c>
      <c r="K264" s="1">
        <v>276.2</v>
      </c>
      <c r="L264" s="1">
        <f t="shared" si="12"/>
        <v>549.34999999999991</v>
      </c>
      <c r="M264" s="1">
        <f t="shared" si="13"/>
        <v>8.3000108288862116</v>
      </c>
      <c r="N264" s="4">
        <f t="shared" si="14"/>
        <v>-13.565157157856451</v>
      </c>
    </row>
    <row r="265" spans="1:14" x14ac:dyDescent="0.2">
      <c r="A265" s="10" t="s">
        <v>1364</v>
      </c>
      <c r="B265" s="10" t="s">
        <v>1320</v>
      </c>
      <c r="C265" s="10" t="s">
        <v>1325</v>
      </c>
      <c r="D265" s="10" t="s">
        <v>383</v>
      </c>
      <c r="E265" s="11">
        <v>-5.1088101211493875</v>
      </c>
      <c r="F265" s="11">
        <v>0.21582264195619602</v>
      </c>
      <c r="G265" s="11">
        <v>-11.44847</v>
      </c>
      <c r="H265" s="12">
        <v>6.8590269999999997E-4</v>
      </c>
      <c r="I265" s="12">
        <v>1.2968145714285708E-4</v>
      </c>
      <c r="K265" s="1">
        <v>276.2</v>
      </c>
      <c r="L265" s="1">
        <f t="shared" si="12"/>
        <v>549.34999999999991</v>
      </c>
      <c r="M265" s="1">
        <f t="shared" si="13"/>
        <v>8.3000108288862116</v>
      </c>
      <c r="N265" s="4">
        <f t="shared" si="14"/>
        <v>-13.408820950035599</v>
      </c>
    </row>
    <row r="266" spans="1:14" x14ac:dyDescent="0.2">
      <c r="A266" s="10" t="s">
        <v>1364</v>
      </c>
      <c r="B266" s="10" t="s">
        <v>1320</v>
      </c>
      <c r="C266" s="10" t="s">
        <v>1325</v>
      </c>
      <c r="D266" s="10" t="s">
        <v>389</v>
      </c>
      <c r="E266" s="11">
        <v>-6.1761615129639624</v>
      </c>
      <c r="F266" s="11">
        <v>0.21582264195619602</v>
      </c>
      <c r="G266" s="11">
        <v>-12.50902</v>
      </c>
      <c r="H266" s="12">
        <v>6.6573369999999997E-4</v>
      </c>
      <c r="I266" s="12">
        <v>1.0951245714285707E-4</v>
      </c>
      <c r="K266" s="1">
        <v>276.2</v>
      </c>
      <c r="L266" s="1">
        <f t="shared" si="12"/>
        <v>549.34999999999991</v>
      </c>
      <c r="M266" s="1">
        <f t="shared" si="13"/>
        <v>8.3000108288862116</v>
      </c>
      <c r="N266" s="4">
        <f t="shared" si="14"/>
        <v>-14.476172341850173</v>
      </c>
    </row>
    <row r="267" spans="1:14" x14ac:dyDescent="0.2">
      <c r="A267" s="10" t="s">
        <v>1364</v>
      </c>
      <c r="B267" s="10" t="s">
        <v>1320</v>
      </c>
      <c r="C267" s="10" t="s">
        <v>1325</v>
      </c>
      <c r="D267" s="10" t="s">
        <v>390</v>
      </c>
      <c r="E267" s="11">
        <v>-5.6527361342747495</v>
      </c>
      <c r="F267" s="11">
        <v>0.21582264195619602</v>
      </c>
      <c r="G267" s="11">
        <v>-11.98893</v>
      </c>
      <c r="H267" s="12">
        <v>6.5471660000000005E-4</v>
      </c>
      <c r="I267" s="12">
        <v>9.8495357142857156E-5</v>
      </c>
      <c r="K267" s="1">
        <v>276.2</v>
      </c>
      <c r="L267" s="1">
        <f t="shared" si="12"/>
        <v>549.34999999999991</v>
      </c>
      <c r="M267" s="1">
        <f t="shared" si="13"/>
        <v>8.3000108288862116</v>
      </c>
      <c r="N267" s="4">
        <f t="shared" si="14"/>
        <v>-13.952746963160962</v>
      </c>
    </row>
    <row r="268" spans="1:14" x14ac:dyDescent="0.2">
      <c r="A268" s="10" t="s">
        <v>1364</v>
      </c>
      <c r="B268" s="10" t="s">
        <v>1320</v>
      </c>
      <c r="C268" s="10" t="s">
        <v>1325</v>
      </c>
      <c r="D268" s="10" t="s">
        <v>422</v>
      </c>
      <c r="E268" s="11">
        <v>-5.7657862428205364</v>
      </c>
      <c r="F268" s="11">
        <v>0.18042191775711619</v>
      </c>
      <c r="G268" s="11">
        <v>-12.17245</v>
      </c>
      <c r="H268" s="12">
        <v>7.0105449999999995E-4</v>
      </c>
      <c r="I268" s="12">
        <v>1.6338542999999996E-4</v>
      </c>
      <c r="K268" s="1">
        <v>276.2</v>
      </c>
      <c r="L268" s="1">
        <f t="shared" si="12"/>
        <v>549.34999999999991</v>
      </c>
      <c r="M268" s="1">
        <f t="shared" si="13"/>
        <v>8.3000108288862116</v>
      </c>
      <c r="N268" s="4">
        <f t="shared" si="14"/>
        <v>-14.065797071706747</v>
      </c>
    </row>
    <row r="269" spans="1:14" x14ac:dyDescent="0.2">
      <c r="A269" s="10" t="s">
        <v>1364</v>
      </c>
      <c r="B269" s="10" t="s">
        <v>1320</v>
      </c>
      <c r="C269" s="10" t="s">
        <v>1325</v>
      </c>
      <c r="D269" s="10" t="s">
        <v>426</v>
      </c>
      <c r="E269" s="11">
        <v>-7.0083329871908351</v>
      </c>
      <c r="F269" s="11">
        <v>0.18042191775711619</v>
      </c>
      <c r="G269" s="11">
        <v>-13.40699</v>
      </c>
      <c r="H269" s="12">
        <v>5.669669E-4</v>
      </c>
      <c r="I269" s="12">
        <v>2.9297830000000005E-5</v>
      </c>
      <c r="K269" s="1">
        <v>276.2</v>
      </c>
      <c r="L269" s="1">
        <f t="shared" si="12"/>
        <v>549.34999999999991</v>
      </c>
      <c r="M269" s="1">
        <f t="shared" si="13"/>
        <v>8.3000108288862116</v>
      </c>
      <c r="N269" s="4">
        <f t="shared" si="14"/>
        <v>-15.308343816077047</v>
      </c>
    </row>
    <row r="270" spans="1:14" x14ac:dyDescent="0.2">
      <c r="A270" s="10" t="s">
        <v>1364</v>
      </c>
      <c r="B270" s="10" t="s">
        <v>1320</v>
      </c>
      <c r="C270" s="10" t="s">
        <v>1325</v>
      </c>
      <c r="D270" s="10" t="s">
        <v>427</v>
      </c>
      <c r="E270" s="11">
        <v>-5.0060204507661465</v>
      </c>
      <c r="F270" s="11">
        <v>0.18042191775711619</v>
      </c>
      <c r="G270" s="11">
        <v>-11.417579999999999</v>
      </c>
      <c r="H270" s="12">
        <v>6.5657279999999996E-4</v>
      </c>
      <c r="I270" s="12">
        <v>1.1890372999999997E-4</v>
      </c>
      <c r="K270" s="1">
        <v>276.2</v>
      </c>
      <c r="L270" s="1">
        <f t="shared" si="12"/>
        <v>549.34999999999991</v>
      </c>
      <c r="M270" s="1">
        <f t="shared" si="13"/>
        <v>8.3000108288862116</v>
      </c>
      <c r="N270" s="4">
        <f t="shared" si="14"/>
        <v>-13.306031279652359</v>
      </c>
    </row>
    <row r="271" spans="1:14" x14ac:dyDescent="0.2">
      <c r="A271" s="10" t="s">
        <v>1364</v>
      </c>
      <c r="B271" s="10" t="s">
        <v>1320</v>
      </c>
      <c r="C271" s="10" t="s">
        <v>1325</v>
      </c>
      <c r="D271" s="10" t="s">
        <v>430</v>
      </c>
      <c r="E271" s="11">
        <v>-5.5862996640757556</v>
      </c>
      <c r="F271" s="11">
        <v>0.18042191775711619</v>
      </c>
      <c r="G271" s="11">
        <v>-11.994120000000001</v>
      </c>
      <c r="H271" s="12">
        <v>7.188025E-4</v>
      </c>
      <c r="I271" s="12">
        <v>1.8113343E-4</v>
      </c>
      <c r="K271" s="1">
        <v>276.2</v>
      </c>
      <c r="L271" s="1">
        <f t="shared" si="12"/>
        <v>549.34999999999991</v>
      </c>
      <c r="M271" s="1">
        <f t="shared" si="13"/>
        <v>8.3000108288862116</v>
      </c>
      <c r="N271" s="4">
        <f t="shared" si="14"/>
        <v>-13.886310492961968</v>
      </c>
    </row>
    <row r="272" spans="1:14" x14ac:dyDescent="0.2">
      <c r="A272" s="10" t="s">
        <v>1364</v>
      </c>
      <c r="B272" s="10" t="s">
        <v>1320</v>
      </c>
      <c r="C272" s="10" t="s">
        <v>1325</v>
      </c>
      <c r="D272" s="10" t="s">
        <v>431</v>
      </c>
      <c r="E272" s="11">
        <v>-5.7686944220392</v>
      </c>
      <c r="F272" s="11">
        <v>0.2618967233782924</v>
      </c>
      <c r="G272" s="11">
        <v>-12.08717</v>
      </c>
      <c r="H272" s="12">
        <v>7.0449040000000003E-4</v>
      </c>
      <c r="I272" s="12">
        <v>1.759532875E-4</v>
      </c>
      <c r="K272" s="1">
        <v>276.2</v>
      </c>
      <c r="L272" s="1">
        <f t="shared" si="12"/>
        <v>549.34999999999991</v>
      </c>
      <c r="M272" s="1">
        <f t="shared" si="13"/>
        <v>8.3000108288862116</v>
      </c>
      <c r="N272" s="4">
        <f t="shared" si="14"/>
        <v>-14.068705250925412</v>
      </c>
    </row>
    <row r="273" spans="1:14" x14ac:dyDescent="0.2">
      <c r="A273" s="10" t="s">
        <v>1364</v>
      </c>
      <c r="B273" s="10" t="s">
        <v>1320</v>
      </c>
      <c r="C273" s="10" t="s">
        <v>1325</v>
      </c>
      <c r="D273" s="10" t="s">
        <v>432</v>
      </c>
      <c r="E273" s="11">
        <v>-5.7859440457509459</v>
      </c>
      <c r="F273" s="11">
        <v>0.2618967233782924</v>
      </c>
      <c r="G273" s="11">
        <v>-12.10431</v>
      </c>
      <c r="H273" s="12">
        <v>6.3208890000000003E-4</v>
      </c>
      <c r="I273" s="12">
        <v>1.0355178750000001E-4</v>
      </c>
      <c r="K273" s="1">
        <v>276.2</v>
      </c>
      <c r="L273" s="1">
        <f t="shared" si="12"/>
        <v>549.34999999999991</v>
      </c>
      <c r="M273" s="1">
        <f t="shared" si="13"/>
        <v>8.3000108288862116</v>
      </c>
      <c r="N273" s="4">
        <f t="shared" si="14"/>
        <v>-14.085954874637157</v>
      </c>
    </row>
    <row r="274" spans="1:14" x14ac:dyDescent="0.2">
      <c r="A274" s="10" t="s">
        <v>1364</v>
      </c>
      <c r="B274" s="10" t="s">
        <v>1320</v>
      </c>
      <c r="C274" s="10" t="s">
        <v>1325</v>
      </c>
      <c r="D274" s="10" t="s">
        <v>433</v>
      </c>
      <c r="E274" s="11">
        <v>-4.9655201399088078</v>
      </c>
      <c r="F274" s="11">
        <v>0.2618967233782924</v>
      </c>
      <c r="G274" s="11">
        <v>-11.289099999999999</v>
      </c>
      <c r="H274" s="12">
        <v>5.5334380000000003E-4</v>
      </c>
      <c r="I274" s="12">
        <v>2.480668750000001E-5</v>
      </c>
      <c r="K274" s="1">
        <v>276.2</v>
      </c>
      <c r="L274" s="1">
        <f t="shared" si="12"/>
        <v>549.34999999999991</v>
      </c>
      <c r="M274" s="1">
        <f t="shared" si="13"/>
        <v>8.3000108288862116</v>
      </c>
      <c r="N274" s="4">
        <f t="shared" si="14"/>
        <v>-13.265530968795019</v>
      </c>
    </row>
    <row r="275" spans="1:14" x14ac:dyDescent="0.2">
      <c r="A275" s="10" t="s">
        <v>1364</v>
      </c>
      <c r="B275" s="10" t="s">
        <v>1320</v>
      </c>
      <c r="C275" s="10" t="s">
        <v>1325</v>
      </c>
      <c r="D275" s="10" t="s">
        <v>108</v>
      </c>
      <c r="E275" s="11">
        <v>-5.0093299020896875</v>
      </c>
      <c r="F275" s="11">
        <v>0.16026593020508104</v>
      </c>
      <c r="G275" s="11">
        <v>-11.21551</v>
      </c>
      <c r="H275" s="12">
        <v>8.2881790000000001E-4</v>
      </c>
      <c r="I275" s="12">
        <v>1.6224372499999999E-4</v>
      </c>
      <c r="K275" s="1">
        <v>266.39999999999998</v>
      </c>
      <c r="L275" s="1">
        <f t="shared" si="12"/>
        <v>539.54999999999995</v>
      </c>
      <c r="M275" s="1">
        <f t="shared" si="13"/>
        <v>8.7105637271338576</v>
      </c>
      <c r="N275" s="4">
        <f t="shared" si="14"/>
        <v>-13.719893629223545</v>
      </c>
    </row>
    <row r="276" spans="1:14" x14ac:dyDescent="0.2">
      <c r="A276" s="10" t="s">
        <v>1364</v>
      </c>
      <c r="B276" s="10" t="s">
        <v>1320</v>
      </c>
      <c r="C276" s="10" t="s">
        <v>1325</v>
      </c>
      <c r="D276" s="10" t="s">
        <v>130</v>
      </c>
      <c r="E276" s="11">
        <v>-3.4541034312325358</v>
      </c>
      <c r="F276" s="11">
        <v>0.16735805356010966</v>
      </c>
      <c r="G276" s="11">
        <v>-9.6810179999999999</v>
      </c>
      <c r="H276" s="12">
        <v>6.2822159999999998E-4</v>
      </c>
      <c r="I276" s="12">
        <v>-4.5988462500000057E-5</v>
      </c>
      <c r="K276" s="1">
        <v>266.39999999999998</v>
      </c>
      <c r="L276" s="1">
        <f t="shared" si="12"/>
        <v>539.54999999999995</v>
      </c>
      <c r="M276" s="1">
        <f t="shared" si="13"/>
        <v>8.7105637271338576</v>
      </c>
      <c r="N276" s="4">
        <f t="shared" si="14"/>
        <v>-12.164667158366393</v>
      </c>
    </row>
    <row r="277" spans="1:14" x14ac:dyDescent="0.2">
      <c r="A277" s="10" t="s">
        <v>1364</v>
      </c>
      <c r="B277" s="10" t="s">
        <v>1320</v>
      </c>
      <c r="C277" s="10" t="s">
        <v>1325</v>
      </c>
      <c r="D277" s="10" t="s">
        <v>1024</v>
      </c>
      <c r="E277" s="11">
        <v>-3.7869779196617603</v>
      </c>
      <c r="F277" s="11">
        <v>0.11765367898321653</v>
      </c>
      <c r="G277" s="11">
        <v>-10.08095</v>
      </c>
      <c r="H277" s="12">
        <v>5.3414209999999996E-4</v>
      </c>
      <c r="I277" s="12">
        <v>9.6458850000000023E-5</v>
      </c>
      <c r="K277" s="1">
        <v>266.39999999999998</v>
      </c>
      <c r="L277" s="1">
        <f t="shared" si="12"/>
        <v>539.54999999999995</v>
      </c>
      <c r="M277" s="1">
        <f t="shared" si="13"/>
        <v>8.7105637271338576</v>
      </c>
      <c r="N277" s="4">
        <f t="shared" si="14"/>
        <v>-12.497541646795618</v>
      </c>
    </row>
    <row r="278" spans="1:14" x14ac:dyDescent="0.2">
      <c r="A278" s="10" t="s">
        <v>1364</v>
      </c>
      <c r="B278" s="10" t="s">
        <v>1320</v>
      </c>
      <c r="C278" s="10" t="s">
        <v>1325</v>
      </c>
      <c r="D278" s="10" t="s">
        <v>1026</v>
      </c>
      <c r="E278" s="11">
        <v>-5.0328995250562558</v>
      </c>
      <c r="F278" s="11">
        <v>0.11765367898321653</v>
      </c>
      <c r="G278" s="11">
        <v>-11.319000000000001</v>
      </c>
      <c r="H278" s="12">
        <v>4.3804400000000001E-4</v>
      </c>
      <c r="I278" s="12">
        <v>3.6075000000006935E-7</v>
      </c>
      <c r="K278" s="1">
        <v>266.39999999999998</v>
      </c>
      <c r="L278" s="1">
        <f t="shared" si="12"/>
        <v>539.54999999999995</v>
      </c>
      <c r="M278" s="1">
        <f t="shared" si="13"/>
        <v>8.7105637271338576</v>
      </c>
      <c r="N278" s="4">
        <f t="shared" si="14"/>
        <v>-13.743463252190114</v>
      </c>
    </row>
    <row r="279" spans="1:14" x14ac:dyDescent="0.2">
      <c r="A279" s="10" t="s">
        <v>1364</v>
      </c>
      <c r="B279" s="10" t="s">
        <v>1320</v>
      </c>
      <c r="C279" s="10" t="s">
        <v>1325</v>
      </c>
      <c r="D279" s="10" t="s">
        <v>1027</v>
      </c>
      <c r="E279" s="11">
        <v>-4.6287058708495143</v>
      </c>
      <c r="F279" s="11">
        <v>0.11765367898321653</v>
      </c>
      <c r="G279" s="11">
        <v>-10.91736</v>
      </c>
      <c r="H279" s="12">
        <v>4.9106560000000004E-4</v>
      </c>
      <c r="I279" s="12">
        <v>5.3382350000000104E-5</v>
      </c>
      <c r="K279" s="1">
        <v>266.39999999999998</v>
      </c>
      <c r="L279" s="1">
        <f t="shared" si="12"/>
        <v>539.54999999999995</v>
      </c>
      <c r="M279" s="1">
        <f t="shared" si="13"/>
        <v>8.7105637271338576</v>
      </c>
      <c r="N279" s="4">
        <f t="shared" si="14"/>
        <v>-13.339269597983371</v>
      </c>
    </row>
    <row r="280" spans="1:14" x14ac:dyDescent="0.2">
      <c r="A280" s="10" t="s">
        <v>1364</v>
      </c>
      <c r="B280" s="10" t="s">
        <v>1320</v>
      </c>
      <c r="C280" s="10" t="s">
        <v>1325</v>
      </c>
      <c r="D280" s="10" t="s">
        <v>1029</v>
      </c>
      <c r="E280" s="11">
        <v>-5.0401553667225318</v>
      </c>
      <c r="F280" s="11">
        <v>0.11765367898321653</v>
      </c>
      <c r="G280" s="11">
        <v>-11.32621</v>
      </c>
      <c r="H280" s="12">
        <v>4.1235209999999998E-4</v>
      </c>
      <c r="I280" s="12">
        <v>-2.5331149999999962E-5</v>
      </c>
      <c r="K280" s="1">
        <v>266.39999999999998</v>
      </c>
      <c r="L280" s="1">
        <f t="shared" si="12"/>
        <v>539.54999999999995</v>
      </c>
      <c r="M280" s="1">
        <f t="shared" si="13"/>
        <v>8.7105637271338576</v>
      </c>
      <c r="N280" s="4">
        <f t="shared" si="14"/>
        <v>-13.750719093856389</v>
      </c>
    </row>
    <row r="281" spans="1:14" x14ac:dyDescent="0.2">
      <c r="A281" s="10" t="s">
        <v>1364</v>
      </c>
      <c r="B281" s="10" t="s">
        <v>1320</v>
      </c>
      <c r="C281" s="10" t="s">
        <v>1325</v>
      </c>
      <c r="D281" s="10" t="s">
        <v>1030</v>
      </c>
      <c r="E281" s="11">
        <v>-5.256975212352466</v>
      </c>
      <c r="F281" s="11">
        <v>0.11765367898321653</v>
      </c>
      <c r="G281" s="11">
        <v>-11.54166</v>
      </c>
      <c r="H281" s="12">
        <v>5.6313339999999998E-4</v>
      </c>
      <c r="I281" s="12">
        <v>1.2545015000000004E-4</v>
      </c>
      <c r="K281" s="1">
        <v>266.39999999999998</v>
      </c>
      <c r="L281" s="1">
        <f t="shared" si="12"/>
        <v>539.54999999999995</v>
      </c>
      <c r="M281" s="1">
        <f t="shared" si="13"/>
        <v>8.7105637271338576</v>
      </c>
      <c r="N281" s="4">
        <f t="shared" si="14"/>
        <v>-13.967538939486325</v>
      </c>
    </row>
    <row r="282" spans="1:14" x14ac:dyDescent="0.2">
      <c r="A282" s="10" t="s">
        <v>1364</v>
      </c>
      <c r="B282" s="10" t="s">
        <v>1320</v>
      </c>
      <c r="C282" s="10" t="s">
        <v>1325</v>
      </c>
      <c r="D282" s="10" t="s">
        <v>1032</v>
      </c>
      <c r="E282" s="11">
        <v>-5.4428797381507188</v>
      </c>
      <c r="F282" s="11">
        <v>0.11765367898321653</v>
      </c>
      <c r="G282" s="11">
        <v>-11.72639</v>
      </c>
      <c r="H282" s="12">
        <v>8.777473E-4</v>
      </c>
      <c r="I282" s="12">
        <v>4.4006405000000006E-4</v>
      </c>
      <c r="K282" s="1">
        <v>266.39999999999998</v>
      </c>
      <c r="L282" s="1">
        <f t="shared" si="12"/>
        <v>539.54999999999995</v>
      </c>
      <c r="M282" s="1">
        <f t="shared" si="13"/>
        <v>8.7105637271338576</v>
      </c>
      <c r="N282" s="4">
        <f t="shared" si="14"/>
        <v>-14.153443465284576</v>
      </c>
    </row>
    <row r="283" spans="1:14" x14ac:dyDescent="0.2">
      <c r="A283" s="10" t="s">
        <v>1364</v>
      </c>
      <c r="B283" s="10" t="s">
        <v>1320</v>
      </c>
      <c r="C283" s="10" t="s">
        <v>1325</v>
      </c>
      <c r="D283" s="10" t="s">
        <v>1035</v>
      </c>
      <c r="E283" s="11">
        <v>-5.6009081454808651</v>
      </c>
      <c r="F283" s="11">
        <v>0.11765367898321653</v>
      </c>
      <c r="G283" s="11">
        <v>-11.883419999999999</v>
      </c>
      <c r="H283" s="12">
        <v>6.3618769999999999E-4</v>
      </c>
      <c r="I283" s="12">
        <v>1.9850445000000005E-4</v>
      </c>
      <c r="K283" s="1">
        <v>266.39999999999998</v>
      </c>
      <c r="L283" s="1">
        <f t="shared" si="12"/>
        <v>539.54999999999995</v>
      </c>
      <c r="M283" s="1">
        <f t="shared" si="13"/>
        <v>8.7105637271338576</v>
      </c>
      <c r="N283" s="4">
        <f t="shared" si="14"/>
        <v>-14.311471872614723</v>
      </c>
    </row>
    <row r="284" spans="1:14" x14ac:dyDescent="0.2">
      <c r="A284" s="10" t="s">
        <v>1364</v>
      </c>
      <c r="B284" s="10" t="s">
        <v>1320</v>
      </c>
      <c r="C284" s="10" t="s">
        <v>1325</v>
      </c>
      <c r="D284" s="10" t="s">
        <v>1037</v>
      </c>
      <c r="E284" s="11">
        <v>-4.0608683312963745</v>
      </c>
      <c r="F284" s="11">
        <v>0.11765367898321653</v>
      </c>
      <c r="G284" s="11">
        <v>-10.353109999999999</v>
      </c>
      <c r="H284" s="12">
        <v>7.8562819999999998E-4</v>
      </c>
      <c r="I284" s="12">
        <v>3.4794495000000004E-4</v>
      </c>
      <c r="K284" s="1">
        <v>266.39999999999998</v>
      </c>
      <c r="L284" s="1">
        <f t="shared" si="12"/>
        <v>539.54999999999995</v>
      </c>
      <c r="M284" s="1">
        <f t="shared" si="13"/>
        <v>8.7105637271338576</v>
      </c>
      <c r="N284" s="4">
        <f t="shared" si="14"/>
        <v>-12.771432058430232</v>
      </c>
    </row>
    <row r="285" spans="1:14" x14ac:dyDescent="0.2">
      <c r="A285" s="10" t="s">
        <v>1364</v>
      </c>
      <c r="B285" s="10" t="s">
        <v>1320</v>
      </c>
      <c r="C285" s="10" t="s">
        <v>1325</v>
      </c>
      <c r="D285" s="10" t="s">
        <v>1039</v>
      </c>
      <c r="E285" s="11">
        <v>-5.4835265404946654</v>
      </c>
      <c r="F285" s="11">
        <v>0.11765367898321653</v>
      </c>
      <c r="G285" s="11">
        <v>-11.766780000000001</v>
      </c>
      <c r="H285" s="12">
        <v>6.5839329999999995E-4</v>
      </c>
      <c r="I285" s="12">
        <v>2.2071005000000001E-4</v>
      </c>
      <c r="K285" s="1">
        <v>266.39999999999998</v>
      </c>
      <c r="L285" s="1">
        <f t="shared" si="12"/>
        <v>539.54999999999995</v>
      </c>
      <c r="M285" s="1">
        <f t="shared" si="13"/>
        <v>8.7105637271338576</v>
      </c>
      <c r="N285" s="4">
        <f t="shared" si="14"/>
        <v>-14.194090267628523</v>
      </c>
    </row>
    <row r="286" spans="1:14" x14ac:dyDescent="0.2">
      <c r="A286" s="10" t="s">
        <v>1364</v>
      </c>
      <c r="B286" s="10" t="s">
        <v>1320</v>
      </c>
      <c r="C286" s="10" t="s">
        <v>1325</v>
      </c>
      <c r="D286" s="10" t="s">
        <v>134</v>
      </c>
      <c r="E286" s="11">
        <v>-4.9879496656326516</v>
      </c>
      <c r="F286" s="11">
        <v>0.16735805356010966</v>
      </c>
      <c r="G286" s="11">
        <v>-11.20528</v>
      </c>
      <c r="H286" s="12">
        <v>7.2251300000000004E-4</v>
      </c>
      <c r="I286" s="12">
        <v>4.8302937500000007E-5</v>
      </c>
      <c r="K286" s="1">
        <v>250.5</v>
      </c>
      <c r="L286" s="1">
        <f t="shared" si="12"/>
        <v>523.65</v>
      </c>
      <c r="M286" s="1">
        <f t="shared" si="13"/>
        <v>9.4263496995073925</v>
      </c>
      <c r="N286" s="4">
        <f t="shared" si="14"/>
        <v>-14.414299365140044</v>
      </c>
    </row>
    <row r="287" spans="1:14" x14ac:dyDescent="0.2">
      <c r="A287" s="10" t="s">
        <v>1364</v>
      </c>
      <c r="B287" s="10" t="s">
        <v>1320</v>
      </c>
      <c r="C287" s="10" t="s">
        <v>1325</v>
      </c>
      <c r="D287" s="10" t="s">
        <v>1043</v>
      </c>
      <c r="E287" s="11">
        <v>-6.7387041100874789</v>
      </c>
      <c r="F287" s="11">
        <v>0.23193102673963217</v>
      </c>
      <c r="G287" s="11">
        <v>-12.954470000000001</v>
      </c>
      <c r="H287" s="12">
        <v>9.1394260000000004E-4</v>
      </c>
      <c r="I287" s="12">
        <v>4.6776217500000004E-4</v>
      </c>
      <c r="K287" s="1">
        <v>250.5</v>
      </c>
      <c r="L287" s="1">
        <f t="shared" si="12"/>
        <v>523.65</v>
      </c>
      <c r="M287" s="1">
        <f t="shared" si="13"/>
        <v>9.4263496995073925</v>
      </c>
      <c r="N287" s="4">
        <f t="shared" si="14"/>
        <v>-16.165053809594873</v>
      </c>
    </row>
    <row r="288" spans="1:14" x14ac:dyDescent="0.2">
      <c r="A288" s="10" t="s">
        <v>1364</v>
      </c>
      <c r="B288" s="10" t="s">
        <v>1320</v>
      </c>
      <c r="C288" s="10" t="s">
        <v>1325</v>
      </c>
      <c r="D288" s="10" t="s">
        <v>1044</v>
      </c>
      <c r="E288" s="11">
        <v>-5.7180670282737101</v>
      </c>
      <c r="F288" s="11">
        <v>0.23193102673963217</v>
      </c>
      <c r="G288" s="11">
        <v>-11.94022</v>
      </c>
      <c r="H288" s="12">
        <v>5.8897189999999996E-4</v>
      </c>
      <c r="I288" s="12">
        <v>1.4279147499999997E-4</v>
      </c>
      <c r="K288" s="1">
        <v>250.5</v>
      </c>
      <c r="L288" s="1">
        <f t="shared" si="12"/>
        <v>523.65</v>
      </c>
      <c r="M288" s="1">
        <f t="shared" si="13"/>
        <v>9.4263496995073925</v>
      </c>
      <c r="N288" s="4">
        <f t="shared" si="14"/>
        <v>-15.144416727781103</v>
      </c>
    </row>
    <row r="289" spans="1:14" x14ac:dyDescent="0.2">
      <c r="A289" s="10" t="s">
        <v>1364</v>
      </c>
      <c r="B289" s="10" t="s">
        <v>1320</v>
      </c>
      <c r="C289" s="10" t="s">
        <v>1325</v>
      </c>
      <c r="D289" s="10" t="s">
        <v>1092</v>
      </c>
      <c r="E289" s="11">
        <v>-5.4285555241193606</v>
      </c>
      <c r="F289" s="11">
        <v>0.18857772478666254</v>
      </c>
      <c r="G289" s="11">
        <v>-11.666499999999999</v>
      </c>
      <c r="H289" s="12">
        <v>5.3518619999999995E-4</v>
      </c>
      <c r="I289" s="12">
        <v>9.9239149999999986E-5</v>
      </c>
      <c r="K289" s="1">
        <v>250.5</v>
      </c>
      <c r="L289" s="1">
        <f t="shared" si="12"/>
        <v>523.65</v>
      </c>
      <c r="M289" s="1">
        <f t="shared" si="13"/>
        <v>9.4263496995073925</v>
      </c>
      <c r="N289" s="4">
        <f t="shared" si="14"/>
        <v>-14.854905223626753</v>
      </c>
    </row>
    <row r="290" spans="1:14" x14ac:dyDescent="0.2">
      <c r="A290" s="10" t="s">
        <v>1364</v>
      </c>
      <c r="B290" s="10" t="s">
        <v>1320</v>
      </c>
      <c r="C290" s="10" t="s">
        <v>1325</v>
      </c>
      <c r="D290" s="10" t="s">
        <v>1097</v>
      </c>
      <c r="E290" s="11">
        <v>-4.8633304367037278</v>
      </c>
      <c r="F290" s="11">
        <v>0.18857772478666254</v>
      </c>
      <c r="G290" s="11">
        <v>-11.10482</v>
      </c>
      <c r="H290" s="12">
        <v>6.3499960000000001E-4</v>
      </c>
      <c r="I290" s="12">
        <v>1.9905255000000004E-4</v>
      </c>
      <c r="K290" s="1">
        <v>250.5</v>
      </c>
      <c r="L290" s="1">
        <f t="shared" si="12"/>
        <v>523.65</v>
      </c>
      <c r="M290" s="1">
        <f t="shared" si="13"/>
        <v>9.4263496995073925</v>
      </c>
      <c r="N290" s="4">
        <f t="shared" si="14"/>
        <v>-14.289680136211121</v>
      </c>
    </row>
    <row r="291" spans="1:14" x14ac:dyDescent="0.2">
      <c r="A291" s="10" t="s">
        <v>1364</v>
      </c>
      <c r="B291" s="10" t="s">
        <v>1320</v>
      </c>
      <c r="C291" s="10" t="s">
        <v>1325</v>
      </c>
      <c r="D291" s="10" t="s">
        <v>138</v>
      </c>
      <c r="E291" s="11">
        <v>-5.0057106450687172</v>
      </c>
      <c r="F291" s="11">
        <v>0.16735805356010966</v>
      </c>
      <c r="G291" s="11">
        <v>-11.22293</v>
      </c>
      <c r="H291" s="12">
        <v>7.7505320000000001E-4</v>
      </c>
      <c r="I291" s="12">
        <v>1.0084313749999998E-4</v>
      </c>
      <c r="K291" s="1">
        <v>250.9</v>
      </c>
      <c r="L291" s="1">
        <f t="shared" si="12"/>
        <v>524.04999999999995</v>
      </c>
      <c r="M291" s="1">
        <f t="shared" si="13"/>
        <v>9.4075398219235549</v>
      </c>
      <c r="N291" s="4">
        <f t="shared" si="14"/>
        <v>-14.413250466992272</v>
      </c>
    </row>
    <row r="292" spans="1:14" x14ac:dyDescent="0.2">
      <c r="A292" s="10" t="s">
        <v>1364</v>
      </c>
      <c r="B292" s="10" t="s">
        <v>1320</v>
      </c>
      <c r="C292" s="10" t="s">
        <v>1325</v>
      </c>
      <c r="D292" s="10" t="s">
        <v>140</v>
      </c>
      <c r="E292" s="11">
        <v>-5.4579967536992902</v>
      </c>
      <c r="F292" s="11">
        <v>0.16735805356010966</v>
      </c>
      <c r="G292" s="11">
        <v>-11.67239</v>
      </c>
      <c r="H292" s="12">
        <v>9.5075590000000005E-4</v>
      </c>
      <c r="I292" s="12">
        <v>2.7654583750000002E-4</v>
      </c>
      <c r="K292" s="1">
        <v>250.9</v>
      </c>
      <c r="L292" s="1">
        <f t="shared" si="12"/>
        <v>524.04999999999995</v>
      </c>
      <c r="M292" s="1">
        <f t="shared" si="13"/>
        <v>9.4075398219235549</v>
      </c>
      <c r="N292" s="4">
        <f t="shared" si="14"/>
        <v>-14.865536575622844</v>
      </c>
    </row>
    <row r="293" spans="1:14" x14ac:dyDescent="0.2">
      <c r="A293" s="10" t="s">
        <v>1364</v>
      </c>
      <c r="B293" s="10" t="s">
        <v>1320</v>
      </c>
      <c r="C293" s="10" t="s">
        <v>1325</v>
      </c>
      <c r="D293" s="10" t="s">
        <v>110</v>
      </c>
      <c r="E293" s="11">
        <v>-5.2710825648016879</v>
      </c>
      <c r="F293" s="11">
        <v>0.16026593020508104</v>
      </c>
      <c r="G293" s="11">
        <v>-11.475630000000001</v>
      </c>
      <c r="H293" s="12">
        <v>1.0016479999999999E-3</v>
      </c>
      <c r="I293" s="12">
        <v>3.3507382499999992E-4</v>
      </c>
      <c r="K293" s="1">
        <v>250.9</v>
      </c>
      <c r="L293" s="1">
        <f t="shared" si="12"/>
        <v>524.04999999999995</v>
      </c>
      <c r="M293" s="1">
        <f t="shared" si="13"/>
        <v>9.4075398219235549</v>
      </c>
      <c r="N293" s="4">
        <f t="shared" si="14"/>
        <v>-14.678622386725243</v>
      </c>
    </row>
    <row r="294" spans="1:14" s="6" customFormat="1" x14ac:dyDescent="0.2">
      <c r="A294" s="10" t="s">
        <v>1364</v>
      </c>
      <c r="B294" s="10" t="s">
        <v>1320</v>
      </c>
      <c r="C294" s="10" t="s">
        <v>1325</v>
      </c>
      <c r="D294" s="10" t="s">
        <v>150</v>
      </c>
      <c r="E294" s="11">
        <v>-5.8537093629591475</v>
      </c>
      <c r="F294" s="11">
        <v>0.16735805356010966</v>
      </c>
      <c r="G294" s="11">
        <v>-12.065630000000001</v>
      </c>
      <c r="H294" s="12">
        <v>8.4611509999999997E-4</v>
      </c>
      <c r="I294" s="12">
        <v>1.7190503749999993E-4</v>
      </c>
      <c r="J294" s="10"/>
      <c r="K294" s="1">
        <v>250.9</v>
      </c>
      <c r="L294" s="1">
        <f t="shared" si="12"/>
        <v>524.04999999999995</v>
      </c>
      <c r="M294" s="1">
        <f t="shared" si="13"/>
        <v>9.4075398219235549</v>
      </c>
      <c r="N294" s="4">
        <f t="shared" si="14"/>
        <v>-15.261249184882702</v>
      </c>
    </row>
    <row r="295" spans="1:14" s="6" customFormat="1" x14ac:dyDescent="0.2">
      <c r="A295" s="10" t="s">
        <v>1364</v>
      </c>
      <c r="B295" s="10" t="s">
        <v>1320</v>
      </c>
      <c r="C295" s="10" t="s">
        <v>1325</v>
      </c>
      <c r="D295" s="10" t="s">
        <v>181</v>
      </c>
      <c r="E295" s="11">
        <v>-5.0422865356376523</v>
      </c>
      <c r="F295" s="11">
        <v>0.14538151460774787</v>
      </c>
      <c r="G295" s="11">
        <v>-11.2889</v>
      </c>
      <c r="H295" s="12">
        <v>7.4896089999999999E-4</v>
      </c>
      <c r="I295" s="12">
        <v>9.8722987500000046E-5</v>
      </c>
      <c r="J295" s="10"/>
      <c r="K295" s="1">
        <v>250.9</v>
      </c>
      <c r="L295" s="1">
        <f t="shared" si="12"/>
        <v>524.04999999999995</v>
      </c>
      <c r="M295" s="1">
        <f t="shared" si="13"/>
        <v>9.4075398219235549</v>
      </c>
      <c r="N295" s="4">
        <f t="shared" si="14"/>
        <v>-14.449826357561207</v>
      </c>
    </row>
    <row r="296" spans="1:14" s="6" customFormat="1" x14ac:dyDescent="0.2">
      <c r="A296" s="10" t="s">
        <v>1364</v>
      </c>
      <c r="B296" s="10" t="s">
        <v>1320</v>
      </c>
      <c r="C296" s="10" t="s">
        <v>1325</v>
      </c>
      <c r="D296" s="10" t="s">
        <v>965</v>
      </c>
      <c r="E296" s="11">
        <v>-5.3833827030003167</v>
      </c>
      <c r="F296" s="11">
        <v>0.28265593075264328</v>
      </c>
      <c r="G296" s="11">
        <v>-11.713480000000001</v>
      </c>
      <c r="H296" s="12">
        <v>5.9394340000000002E-4</v>
      </c>
      <c r="I296" s="12">
        <v>1.5444225000000005E-4</v>
      </c>
      <c r="J296" s="10"/>
      <c r="K296" s="1">
        <v>266.39999999999998</v>
      </c>
      <c r="L296" s="1">
        <f t="shared" si="12"/>
        <v>539.54999999999995</v>
      </c>
      <c r="M296" s="1">
        <f t="shared" si="13"/>
        <v>8.7105637271338576</v>
      </c>
      <c r="N296" s="4">
        <f t="shared" si="14"/>
        <v>-14.093946430134174</v>
      </c>
    </row>
    <row r="297" spans="1:14" s="6" customFormat="1" x14ac:dyDescent="0.2">
      <c r="A297" s="10" t="s">
        <v>1364</v>
      </c>
      <c r="B297" s="10" t="s">
        <v>1320</v>
      </c>
      <c r="C297" s="10" t="s">
        <v>1325</v>
      </c>
      <c r="D297" s="10" t="s">
        <v>975</v>
      </c>
      <c r="E297" s="11">
        <v>-4.9095671708169197</v>
      </c>
      <c r="F297" s="11">
        <v>0.28265593075264328</v>
      </c>
      <c r="G297" s="11">
        <v>-11.24268</v>
      </c>
      <c r="H297" s="12">
        <v>7.7337800000000002E-4</v>
      </c>
      <c r="I297" s="12">
        <v>3.3387685000000006E-4</v>
      </c>
      <c r="J297" s="10"/>
      <c r="K297" s="1">
        <v>277.5</v>
      </c>
      <c r="L297" s="1">
        <f t="shared" si="12"/>
        <v>550.65</v>
      </c>
      <c r="M297" s="1">
        <f t="shared" si="13"/>
        <v>8.2471902455753217</v>
      </c>
      <c r="N297" s="4">
        <f t="shared" si="14"/>
        <v>-13.156757416392242</v>
      </c>
    </row>
    <row r="298" spans="1:14" s="6" customFormat="1" x14ac:dyDescent="0.2">
      <c r="A298" s="10" t="s">
        <v>1364</v>
      </c>
      <c r="B298" s="10" t="s">
        <v>1320</v>
      </c>
      <c r="C298" s="10" t="s">
        <v>1325</v>
      </c>
      <c r="D298" s="10" t="s">
        <v>977</v>
      </c>
      <c r="E298" s="11">
        <v>-4.9016165703406056</v>
      </c>
      <c r="F298" s="11">
        <v>0.28265593075264328</v>
      </c>
      <c r="G298" s="11">
        <v>-11.234780000000001</v>
      </c>
      <c r="H298" s="12">
        <v>5.3026950000000005E-4</v>
      </c>
      <c r="I298" s="12">
        <v>9.0768350000000088E-5</v>
      </c>
      <c r="J298" s="10"/>
      <c r="K298" s="1">
        <v>277.5</v>
      </c>
      <c r="L298" s="1">
        <f t="shared" si="12"/>
        <v>550.65</v>
      </c>
      <c r="M298" s="1">
        <f t="shared" si="13"/>
        <v>8.2471902455753217</v>
      </c>
      <c r="N298" s="4">
        <f t="shared" si="14"/>
        <v>-13.148806815915927</v>
      </c>
    </row>
    <row r="299" spans="1:14" s="6" customFormat="1" x14ac:dyDescent="0.2">
      <c r="A299" s="10" t="s">
        <v>1364</v>
      </c>
      <c r="B299" s="10" t="s">
        <v>1320</v>
      </c>
      <c r="C299" s="10" t="s">
        <v>1325</v>
      </c>
      <c r="D299" s="10" t="s">
        <v>978</v>
      </c>
      <c r="E299" s="11">
        <v>-5.0526779793906851</v>
      </c>
      <c r="F299" s="11">
        <v>0.28265593075264328</v>
      </c>
      <c r="G299" s="11">
        <v>-11.384880000000001</v>
      </c>
      <c r="H299" s="12">
        <v>5.708353E-4</v>
      </c>
      <c r="I299" s="12">
        <v>1.3133415000000004E-4</v>
      </c>
      <c r="J299" s="10"/>
      <c r="K299" s="1">
        <v>277.5</v>
      </c>
      <c r="L299" s="1">
        <f t="shared" si="12"/>
        <v>550.65</v>
      </c>
      <c r="M299" s="1">
        <f t="shared" si="13"/>
        <v>8.2471902455753217</v>
      </c>
      <c r="N299" s="4">
        <f t="shared" si="14"/>
        <v>-13.299868224966007</v>
      </c>
    </row>
    <row r="300" spans="1:14" s="6" customFormat="1" x14ac:dyDescent="0.2">
      <c r="A300" s="10" t="s">
        <v>1364</v>
      </c>
      <c r="B300" s="10" t="s">
        <v>1320</v>
      </c>
      <c r="C300" s="10" t="s">
        <v>1325</v>
      </c>
      <c r="D300" s="10" t="s">
        <v>990</v>
      </c>
      <c r="E300" s="11">
        <v>-4.9395204560889194</v>
      </c>
      <c r="F300" s="11">
        <v>0.23205220398605531</v>
      </c>
      <c r="G300" s="11">
        <v>-11.260020000000001</v>
      </c>
      <c r="H300" s="12">
        <v>5.5662150000000004E-4</v>
      </c>
      <c r="I300" s="12">
        <v>1.2259005000000002E-4</v>
      </c>
      <c r="J300" s="10"/>
      <c r="K300" s="1">
        <v>266.39999999999998</v>
      </c>
      <c r="L300" s="1">
        <f t="shared" si="12"/>
        <v>539.54999999999995</v>
      </c>
      <c r="M300" s="1">
        <f t="shared" si="13"/>
        <v>8.7105637271338576</v>
      </c>
      <c r="N300" s="4">
        <f t="shared" si="14"/>
        <v>-13.650084183222777</v>
      </c>
    </row>
    <row r="301" spans="1:14" s="6" customFormat="1" x14ac:dyDescent="0.2">
      <c r="A301" s="10" t="s">
        <v>1364</v>
      </c>
      <c r="B301" s="10" t="s">
        <v>1320</v>
      </c>
      <c r="C301" s="10" t="s">
        <v>1325</v>
      </c>
      <c r="D301" s="10" t="s">
        <v>991</v>
      </c>
      <c r="E301" s="11">
        <v>-4.8496596716403051</v>
      </c>
      <c r="F301" s="11">
        <v>0.23205220398605531</v>
      </c>
      <c r="G301" s="11">
        <v>-11.170730000000001</v>
      </c>
      <c r="H301" s="12">
        <v>3.9566200000000002E-4</v>
      </c>
      <c r="I301" s="12">
        <v>-3.8369450000000002E-5</v>
      </c>
      <c r="J301" s="10"/>
      <c r="K301" s="1">
        <v>266.39999999999998</v>
      </c>
      <c r="L301" s="1">
        <f t="shared" si="12"/>
        <v>539.54999999999995</v>
      </c>
      <c r="M301" s="1">
        <f t="shared" si="13"/>
        <v>8.7105637271338576</v>
      </c>
      <c r="N301" s="4">
        <f t="shared" si="14"/>
        <v>-13.560223398774163</v>
      </c>
    </row>
    <row r="302" spans="1:14" s="6" customFormat="1" x14ac:dyDescent="0.2">
      <c r="A302" s="10" t="s">
        <v>1364</v>
      </c>
      <c r="B302" s="10" t="s">
        <v>1320</v>
      </c>
      <c r="C302" s="10" t="s">
        <v>1325</v>
      </c>
      <c r="D302" s="10" t="s">
        <v>992</v>
      </c>
      <c r="E302" s="11">
        <v>-4.3142286810458064</v>
      </c>
      <c r="F302" s="11">
        <v>0.23205220398605531</v>
      </c>
      <c r="G302" s="11">
        <v>-10.6387</v>
      </c>
      <c r="H302" s="12">
        <v>5.5817460000000003E-4</v>
      </c>
      <c r="I302" s="12">
        <v>1.2414315E-4</v>
      </c>
      <c r="J302" s="10"/>
      <c r="K302" s="1">
        <v>266.39999999999998</v>
      </c>
      <c r="L302" s="1">
        <f t="shared" si="12"/>
        <v>539.54999999999995</v>
      </c>
      <c r="M302" s="1">
        <f t="shared" si="13"/>
        <v>8.7105637271338576</v>
      </c>
      <c r="N302" s="4">
        <f t="shared" si="14"/>
        <v>-13.024792408179664</v>
      </c>
    </row>
    <row r="303" spans="1:14" s="6" customFormat="1" x14ac:dyDescent="0.2">
      <c r="A303" s="10" t="s">
        <v>1364</v>
      </c>
      <c r="B303" s="10" t="s">
        <v>1320</v>
      </c>
      <c r="C303" s="10" t="s">
        <v>1325</v>
      </c>
      <c r="D303" s="10" t="s">
        <v>997</v>
      </c>
      <c r="E303" s="11">
        <v>-4.9455386831132042</v>
      </c>
      <c r="F303" s="11">
        <v>0.23205220398605531</v>
      </c>
      <c r="G303" s="11">
        <v>-11.266</v>
      </c>
      <c r="H303" s="12">
        <v>4.015348E-4</v>
      </c>
      <c r="I303" s="12">
        <v>-3.2496650000000027E-5</v>
      </c>
      <c r="J303" s="10"/>
      <c r="K303" s="1">
        <v>266.39999999999998</v>
      </c>
      <c r="L303" s="1">
        <f t="shared" si="12"/>
        <v>539.54999999999995</v>
      </c>
      <c r="M303" s="1">
        <f t="shared" si="13"/>
        <v>8.7105637271338576</v>
      </c>
      <c r="N303" s="4">
        <f t="shared" si="14"/>
        <v>-13.656102410247062</v>
      </c>
    </row>
    <row r="304" spans="1:14" s="6" customFormat="1" x14ac:dyDescent="0.2">
      <c r="A304" s="10" t="s">
        <v>1364</v>
      </c>
      <c r="B304" s="10" t="s">
        <v>1320</v>
      </c>
      <c r="C304" s="10" t="s">
        <v>1325</v>
      </c>
      <c r="D304" s="10" t="s">
        <v>998</v>
      </c>
      <c r="E304" s="11">
        <v>-5.0509482313620957</v>
      </c>
      <c r="F304" s="11">
        <v>0.23205220398605531</v>
      </c>
      <c r="G304" s="11">
        <v>-11.37074</v>
      </c>
      <c r="H304" s="12">
        <v>4.1011690000000001E-4</v>
      </c>
      <c r="I304" s="12">
        <v>-2.3914550000000013E-5</v>
      </c>
      <c r="J304" s="10"/>
      <c r="K304" s="1">
        <v>266.39999999999998</v>
      </c>
      <c r="L304" s="1">
        <f t="shared" si="12"/>
        <v>539.54999999999995</v>
      </c>
      <c r="M304" s="1">
        <f t="shared" si="13"/>
        <v>8.7105637271338576</v>
      </c>
      <c r="N304" s="4">
        <f t="shared" si="14"/>
        <v>-13.761511958495953</v>
      </c>
    </row>
    <row r="305" spans="1:14" s="6" customFormat="1" x14ac:dyDescent="0.2">
      <c r="A305" s="10" t="s">
        <v>1364</v>
      </c>
      <c r="B305" s="10" t="s">
        <v>1320</v>
      </c>
      <c r="C305" s="10" t="s">
        <v>1325</v>
      </c>
      <c r="D305" s="10" t="s">
        <v>1003</v>
      </c>
      <c r="E305" s="11">
        <v>-4.8329199947979573</v>
      </c>
      <c r="F305" s="11">
        <v>8.1388133114899161E-2</v>
      </c>
      <c r="G305" s="11">
        <v>-11.09747</v>
      </c>
      <c r="H305" s="12">
        <v>4.5543219999999999E-4</v>
      </c>
      <c r="I305" s="12">
        <v>1.858128749999998E-5</v>
      </c>
      <c r="J305" s="10"/>
      <c r="K305" s="1">
        <v>266.39999999999998</v>
      </c>
      <c r="L305" s="1">
        <f t="shared" si="12"/>
        <v>539.54999999999995</v>
      </c>
      <c r="M305" s="1">
        <f t="shared" si="13"/>
        <v>8.7105637271338576</v>
      </c>
      <c r="N305" s="4">
        <f t="shared" si="14"/>
        <v>-13.543483721931814</v>
      </c>
    </row>
    <row r="306" spans="1:14" s="6" customFormat="1" x14ac:dyDescent="0.2">
      <c r="A306" s="10" t="s">
        <v>1364</v>
      </c>
      <c r="B306" s="10" t="s">
        <v>1320</v>
      </c>
      <c r="C306" s="10" t="s">
        <v>1325</v>
      </c>
      <c r="D306" s="10" t="s">
        <v>1004</v>
      </c>
      <c r="E306" s="11">
        <v>-2.8652898157370821</v>
      </c>
      <c r="F306" s="11">
        <v>8.1388133114899161E-2</v>
      </c>
      <c r="G306" s="11">
        <v>-9.1422260000000009</v>
      </c>
      <c r="H306" s="12">
        <v>5.4464390000000002E-4</v>
      </c>
      <c r="I306" s="12">
        <v>1.0779298750000001E-4</v>
      </c>
      <c r="J306" s="10"/>
      <c r="K306" s="1">
        <v>266.39999999999998</v>
      </c>
      <c r="L306" s="1">
        <f t="shared" si="12"/>
        <v>539.54999999999995</v>
      </c>
      <c r="M306" s="1">
        <f t="shared" si="13"/>
        <v>8.7105637271338576</v>
      </c>
      <c r="N306" s="4">
        <f t="shared" si="14"/>
        <v>-11.57585354287094</v>
      </c>
    </row>
    <row r="307" spans="1:14" s="6" customFormat="1" x14ac:dyDescent="0.2">
      <c r="A307" s="10" t="s">
        <v>1364</v>
      </c>
      <c r="B307" s="10" t="s">
        <v>1320</v>
      </c>
      <c r="C307" s="10" t="s">
        <v>1325</v>
      </c>
      <c r="D307" s="10" t="s">
        <v>1005</v>
      </c>
      <c r="E307" s="11">
        <v>-5.2632187136609776</v>
      </c>
      <c r="F307" s="11">
        <v>8.1388133114899161E-2</v>
      </c>
      <c r="G307" s="11">
        <v>-11.52506</v>
      </c>
      <c r="H307" s="12">
        <v>6.6952060000000004E-4</v>
      </c>
      <c r="I307" s="12">
        <v>2.3266968750000004E-4</v>
      </c>
      <c r="J307" s="10"/>
      <c r="K307" s="1">
        <v>266.39999999999998</v>
      </c>
      <c r="L307" s="1">
        <f t="shared" si="12"/>
        <v>539.54999999999995</v>
      </c>
      <c r="M307" s="1">
        <f t="shared" si="13"/>
        <v>8.7105637271338576</v>
      </c>
      <c r="N307" s="4">
        <f t="shared" si="14"/>
        <v>-13.973782440794835</v>
      </c>
    </row>
    <row r="308" spans="1:14" s="6" customFormat="1" x14ac:dyDescent="0.2">
      <c r="A308" s="10" t="s">
        <v>1364</v>
      </c>
      <c r="B308" s="10" t="s">
        <v>1320</v>
      </c>
      <c r="C308" s="10" t="s">
        <v>1325</v>
      </c>
      <c r="D308" s="10" t="s">
        <v>124</v>
      </c>
      <c r="E308" s="11">
        <v>-4.259150715361204</v>
      </c>
      <c r="F308" s="11">
        <v>0.16026593020508104</v>
      </c>
      <c r="G308" s="11">
        <v>-10.47001</v>
      </c>
      <c r="H308" s="12">
        <v>9.9038670000000002E-4</v>
      </c>
      <c r="I308" s="12">
        <v>3.23812525E-4</v>
      </c>
      <c r="J308" s="10"/>
      <c r="K308" s="1">
        <v>266.39999999999998</v>
      </c>
      <c r="L308" s="1">
        <f t="shared" si="12"/>
        <v>539.54999999999995</v>
      </c>
      <c r="M308" s="1">
        <f t="shared" si="13"/>
        <v>8.7105637271338576</v>
      </c>
      <c r="N308" s="4">
        <f t="shared" si="14"/>
        <v>-12.969714442495061</v>
      </c>
    </row>
    <row r="309" spans="1:14" s="6" customFormat="1" x14ac:dyDescent="0.2">
      <c r="A309" s="10" t="s">
        <v>1364</v>
      </c>
      <c r="B309" s="10" t="s">
        <v>1320</v>
      </c>
      <c r="C309" s="10" t="s">
        <v>1325</v>
      </c>
      <c r="D309" s="10" t="s">
        <v>1014</v>
      </c>
      <c r="E309" s="11">
        <v>-4.2516106682204402</v>
      </c>
      <c r="F309" s="11">
        <v>8.1388133114899161E-2</v>
      </c>
      <c r="G309" s="11">
        <v>-10.519819999999999</v>
      </c>
      <c r="H309" s="12">
        <v>1.0183760000000001E-3</v>
      </c>
      <c r="I309" s="12">
        <v>5.8152508750000014E-4</v>
      </c>
      <c r="J309" s="10"/>
      <c r="K309" s="1">
        <v>266.39999999999998</v>
      </c>
      <c r="L309" s="1">
        <f t="shared" si="12"/>
        <v>539.54999999999995</v>
      </c>
      <c r="M309" s="1">
        <f t="shared" si="13"/>
        <v>8.7105637271338576</v>
      </c>
      <c r="N309" s="4">
        <f t="shared" si="14"/>
        <v>-12.962174395354298</v>
      </c>
    </row>
    <row r="310" spans="1:14" x14ac:dyDescent="0.2">
      <c r="A310" s="10" t="s">
        <v>1364</v>
      </c>
      <c r="B310" s="10" t="s">
        <v>1320</v>
      </c>
      <c r="C310" s="10" t="s">
        <v>1325</v>
      </c>
      <c r="D310" s="10" t="s">
        <v>1015</v>
      </c>
      <c r="E310" s="11">
        <v>-5.271359962604083</v>
      </c>
      <c r="F310" s="11">
        <v>8.1388133114899161E-2</v>
      </c>
      <c r="G310" s="11">
        <v>-11.533149999999999</v>
      </c>
      <c r="H310" s="12">
        <v>6.5544089999999995E-4</v>
      </c>
      <c r="I310" s="12">
        <v>2.1858998749999995E-4</v>
      </c>
      <c r="K310" s="1">
        <v>266.39999999999998</v>
      </c>
      <c r="L310" s="1">
        <f t="shared" si="12"/>
        <v>539.54999999999995</v>
      </c>
      <c r="M310" s="1">
        <f t="shared" si="13"/>
        <v>8.7105637271338576</v>
      </c>
      <c r="N310" s="4">
        <f t="shared" si="14"/>
        <v>-13.98192368973794</v>
      </c>
    </row>
    <row r="311" spans="1:14" x14ac:dyDescent="0.2">
      <c r="A311" s="10" t="s">
        <v>1364</v>
      </c>
      <c r="B311" s="10" t="s">
        <v>1320</v>
      </c>
      <c r="C311" s="10" t="s">
        <v>1325</v>
      </c>
      <c r="D311" s="10" t="s">
        <v>1052</v>
      </c>
      <c r="E311" s="11">
        <v>-5.2485387502324565</v>
      </c>
      <c r="F311" s="11">
        <v>0.23193102673963217</v>
      </c>
      <c r="G311" s="11">
        <v>-11.47363</v>
      </c>
      <c r="H311" s="12">
        <v>6.5288179999999996E-4</v>
      </c>
      <c r="I311" s="12">
        <v>2.0670137499999996E-4</v>
      </c>
      <c r="K311" s="1">
        <v>277.5</v>
      </c>
      <c r="L311" s="1">
        <f t="shared" si="12"/>
        <v>550.65</v>
      </c>
      <c r="M311" s="1">
        <f t="shared" si="13"/>
        <v>8.2471902455753217</v>
      </c>
      <c r="N311" s="4">
        <f t="shared" si="14"/>
        <v>-13.495728995807777</v>
      </c>
    </row>
    <row r="312" spans="1:14" x14ac:dyDescent="0.2">
      <c r="A312" s="10" t="s">
        <v>1364</v>
      </c>
      <c r="B312" s="10" t="s">
        <v>1320</v>
      </c>
      <c r="C312" s="10" t="s">
        <v>1325</v>
      </c>
      <c r="D312" s="10" t="s">
        <v>1053</v>
      </c>
      <c r="E312" s="11">
        <v>-4.5723471865198873</v>
      </c>
      <c r="F312" s="11">
        <v>0.23193102673963217</v>
      </c>
      <c r="G312" s="11">
        <v>-10.80167</v>
      </c>
      <c r="H312" s="12">
        <v>4.5920539999999999E-4</v>
      </c>
      <c r="I312" s="12">
        <v>1.3024974999999996E-5</v>
      </c>
      <c r="K312" s="1">
        <v>277.5</v>
      </c>
      <c r="L312" s="1">
        <f t="shared" si="12"/>
        <v>550.65</v>
      </c>
      <c r="M312" s="1">
        <f t="shared" si="13"/>
        <v>8.2471902455753217</v>
      </c>
      <c r="N312" s="4">
        <f t="shared" si="14"/>
        <v>-12.81953743209521</v>
      </c>
    </row>
    <row r="313" spans="1:14" x14ac:dyDescent="0.2">
      <c r="A313" s="10" t="s">
        <v>1364</v>
      </c>
      <c r="B313" s="10" t="s">
        <v>1320</v>
      </c>
      <c r="C313" s="10" t="s">
        <v>1325</v>
      </c>
      <c r="D313" s="10" t="s">
        <v>1066</v>
      </c>
      <c r="E313" s="11">
        <v>-3.8544165618481507</v>
      </c>
      <c r="F313" s="11">
        <v>0.2507026598626631</v>
      </c>
      <c r="G313" s="11">
        <v>-10.09695</v>
      </c>
      <c r="H313" s="12">
        <v>4.2262940000000002E-4</v>
      </c>
      <c r="I313" s="12">
        <v>-1.0616024999999976E-5</v>
      </c>
      <c r="K313" s="1">
        <v>277.5</v>
      </c>
      <c r="L313" s="1">
        <f t="shared" si="12"/>
        <v>550.65</v>
      </c>
      <c r="M313" s="1">
        <f t="shared" si="13"/>
        <v>8.2471902455753217</v>
      </c>
      <c r="N313" s="4">
        <f t="shared" si="14"/>
        <v>-12.101606807423472</v>
      </c>
    </row>
    <row r="314" spans="1:14" x14ac:dyDescent="0.2">
      <c r="A314" s="10" t="s">
        <v>1364</v>
      </c>
      <c r="B314" s="10" t="s">
        <v>1320</v>
      </c>
      <c r="C314" s="10" t="s">
        <v>1325</v>
      </c>
      <c r="D314" s="10" t="s">
        <v>1069</v>
      </c>
      <c r="E314" s="11">
        <v>-5.3095353370167242</v>
      </c>
      <c r="F314" s="11">
        <v>0.2507026598626631</v>
      </c>
      <c r="G314" s="11">
        <v>-11.542949999999999</v>
      </c>
      <c r="H314" s="12">
        <v>5.5560769999999998E-4</v>
      </c>
      <c r="I314" s="12">
        <v>1.2236227499999998E-4</v>
      </c>
      <c r="K314" s="1">
        <v>277.5</v>
      </c>
      <c r="L314" s="1">
        <f t="shared" si="12"/>
        <v>550.65</v>
      </c>
      <c r="M314" s="1">
        <f t="shared" si="13"/>
        <v>8.2471902455753217</v>
      </c>
      <c r="N314" s="4">
        <f t="shared" si="14"/>
        <v>-13.556725582592046</v>
      </c>
    </row>
    <row r="315" spans="1:14" x14ac:dyDescent="0.2">
      <c r="A315" s="10" t="s">
        <v>1364</v>
      </c>
      <c r="B315" s="10" t="s">
        <v>1320</v>
      </c>
      <c r="C315" s="10" t="s">
        <v>1325</v>
      </c>
      <c r="D315" s="10" t="s">
        <v>1070</v>
      </c>
      <c r="E315" s="11">
        <v>-5.3983116705889067</v>
      </c>
      <c r="F315" s="11">
        <v>0.2507026598626631</v>
      </c>
      <c r="G315" s="11">
        <v>-11.631169999999999</v>
      </c>
      <c r="H315" s="12">
        <v>5.652926E-4</v>
      </c>
      <c r="I315" s="12">
        <v>1.32047175E-4</v>
      </c>
      <c r="K315" s="1">
        <v>277.5</v>
      </c>
      <c r="L315" s="1">
        <f t="shared" si="12"/>
        <v>550.65</v>
      </c>
      <c r="M315" s="1">
        <f t="shared" si="13"/>
        <v>8.2471902455753217</v>
      </c>
      <c r="N315" s="4">
        <f t="shared" si="14"/>
        <v>-13.645501916164228</v>
      </c>
    </row>
    <row r="316" spans="1:14" x14ac:dyDescent="0.2">
      <c r="A316" s="10" t="s">
        <v>1364</v>
      </c>
      <c r="B316" s="10" t="s">
        <v>1320</v>
      </c>
      <c r="C316" s="10" t="s">
        <v>1325</v>
      </c>
      <c r="D316" s="10" t="s">
        <v>1071</v>
      </c>
      <c r="E316" s="11">
        <v>-4.757264427611263</v>
      </c>
      <c r="F316" s="11">
        <v>0.2507026598626631</v>
      </c>
      <c r="G316" s="11">
        <v>-10.99414</v>
      </c>
      <c r="H316" s="12">
        <v>7.2875239999999997E-4</v>
      </c>
      <c r="I316" s="12">
        <v>2.9550697499999997E-4</v>
      </c>
      <c r="K316" s="1">
        <v>277.5</v>
      </c>
      <c r="L316" s="1">
        <f t="shared" si="12"/>
        <v>550.65</v>
      </c>
      <c r="M316" s="1">
        <f t="shared" si="13"/>
        <v>8.2471902455753217</v>
      </c>
      <c r="N316" s="4">
        <f t="shared" si="14"/>
        <v>-13.004454673186585</v>
      </c>
    </row>
    <row r="317" spans="1:14" x14ac:dyDescent="0.2">
      <c r="A317" s="10" t="s">
        <v>1364</v>
      </c>
      <c r="B317" s="10" t="s">
        <v>1320</v>
      </c>
      <c r="C317" s="10" t="s">
        <v>1325</v>
      </c>
      <c r="D317" s="10" t="s">
        <v>1072</v>
      </c>
      <c r="E317" s="11">
        <v>-4.3946923012674333</v>
      </c>
      <c r="F317" s="11">
        <v>0.2507026598626631</v>
      </c>
      <c r="G317" s="11">
        <v>-10.633839999999999</v>
      </c>
      <c r="H317" s="12">
        <v>5.1921400000000005E-4</v>
      </c>
      <c r="I317" s="12">
        <v>8.5968575000000048E-5</v>
      </c>
      <c r="K317" s="1">
        <v>277.5</v>
      </c>
      <c r="L317" s="1">
        <f t="shared" si="12"/>
        <v>550.65</v>
      </c>
      <c r="M317" s="1">
        <f t="shared" si="13"/>
        <v>8.2471902455753217</v>
      </c>
      <c r="N317" s="4">
        <f t="shared" si="14"/>
        <v>-12.641882546842755</v>
      </c>
    </row>
    <row r="318" spans="1:14" x14ac:dyDescent="0.2">
      <c r="A318" s="10" t="s">
        <v>1364</v>
      </c>
      <c r="B318" s="10" t="s">
        <v>1320</v>
      </c>
      <c r="C318" s="10" t="s">
        <v>1325</v>
      </c>
      <c r="D318" s="10" t="s">
        <v>1073</v>
      </c>
      <c r="E318" s="11">
        <v>-5.1357563181481103</v>
      </c>
      <c r="F318" s="11">
        <v>0.2507026598626631</v>
      </c>
      <c r="G318" s="11">
        <v>-11.37026</v>
      </c>
      <c r="H318" s="12">
        <v>5.5838999999999997E-4</v>
      </c>
      <c r="I318" s="12">
        <v>1.2514457499999997E-4</v>
      </c>
      <c r="K318" s="1">
        <v>277.5</v>
      </c>
      <c r="L318" s="1">
        <f t="shared" si="12"/>
        <v>550.65</v>
      </c>
      <c r="M318" s="1">
        <f t="shared" si="13"/>
        <v>8.2471902455753217</v>
      </c>
      <c r="N318" s="4">
        <f t="shared" si="14"/>
        <v>-13.382946563723433</v>
      </c>
    </row>
    <row r="319" spans="1:14" x14ac:dyDescent="0.2">
      <c r="A319" s="10" t="s">
        <v>1364</v>
      </c>
      <c r="B319" s="10" t="s">
        <v>1320</v>
      </c>
      <c r="C319" s="10" t="s">
        <v>1325</v>
      </c>
      <c r="D319" s="10" t="s">
        <v>1074</v>
      </c>
      <c r="E319" s="11">
        <v>-5.4691355014300225</v>
      </c>
      <c r="F319" s="11">
        <v>0.2507026598626631</v>
      </c>
      <c r="G319" s="11">
        <v>-11.701549999999999</v>
      </c>
      <c r="H319" s="12">
        <v>4.836153E-4</v>
      </c>
      <c r="I319" s="12">
        <v>5.0369875000000005E-5</v>
      </c>
      <c r="K319" s="1">
        <v>277.5</v>
      </c>
      <c r="L319" s="1">
        <f t="shared" si="12"/>
        <v>550.65</v>
      </c>
      <c r="M319" s="1">
        <f t="shared" si="13"/>
        <v>8.2471902455753217</v>
      </c>
      <c r="N319" s="4">
        <f t="shared" si="14"/>
        <v>-13.716325747005344</v>
      </c>
    </row>
    <row r="320" spans="1:14" x14ac:dyDescent="0.2">
      <c r="A320" s="10" t="s">
        <v>1364</v>
      </c>
      <c r="B320" s="10" t="s">
        <v>1320</v>
      </c>
      <c r="C320" s="10" t="s">
        <v>1325</v>
      </c>
      <c r="D320" s="10" t="s">
        <v>1104</v>
      </c>
      <c r="E320" s="11">
        <v>-4.1279445464663667</v>
      </c>
      <c r="F320" s="11">
        <v>0.12450315650731827</v>
      </c>
      <c r="G320" s="11">
        <v>-10.27107</v>
      </c>
      <c r="H320" s="12">
        <v>4.7930359999999998E-4</v>
      </c>
      <c r="I320" s="12">
        <v>3.3273225000000027E-5</v>
      </c>
      <c r="K320" s="1">
        <v>277.5</v>
      </c>
      <c r="L320" s="1">
        <f t="shared" si="12"/>
        <v>550.65</v>
      </c>
      <c r="M320" s="1">
        <f t="shared" si="13"/>
        <v>8.2471902455753217</v>
      </c>
      <c r="N320" s="4">
        <f t="shared" si="14"/>
        <v>-12.375134792041688</v>
      </c>
    </row>
    <row r="321" spans="1:14" x14ac:dyDescent="0.2">
      <c r="A321" s="10" t="s">
        <v>1364</v>
      </c>
      <c r="B321" s="10" t="s">
        <v>1320</v>
      </c>
      <c r="C321" s="10" t="s">
        <v>1325</v>
      </c>
      <c r="D321" s="10" t="s">
        <v>1105</v>
      </c>
      <c r="E321" s="11">
        <v>-4.4581917054741238</v>
      </c>
      <c r="F321" s="11">
        <v>0.12450315650731827</v>
      </c>
      <c r="G321" s="11">
        <v>-10.59928</v>
      </c>
      <c r="H321" s="12">
        <v>5.9561170000000004E-4</v>
      </c>
      <c r="I321" s="12">
        <v>1.4958132500000009E-4</v>
      </c>
      <c r="K321" s="1">
        <v>277.5</v>
      </c>
      <c r="L321" s="1">
        <f t="shared" si="12"/>
        <v>550.65</v>
      </c>
      <c r="M321" s="1">
        <f t="shared" si="13"/>
        <v>8.2471902455753217</v>
      </c>
      <c r="N321" s="4">
        <f t="shared" si="14"/>
        <v>-12.705381951049446</v>
      </c>
    </row>
    <row r="322" spans="1:14" x14ac:dyDescent="0.2">
      <c r="A322" s="10" t="s">
        <v>1364</v>
      </c>
      <c r="B322" s="10" t="s">
        <v>1320</v>
      </c>
      <c r="C322" s="10" t="s">
        <v>1325</v>
      </c>
      <c r="D322" s="10" t="s">
        <v>217</v>
      </c>
      <c r="E322" s="11">
        <v>-5.9940712166481891</v>
      </c>
      <c r="F322" s="11">
        <v>0.15158400896791732</v>
      </c>
      <c r="G322" s="11">
        <v>-12.23359</v>
      </c>
      <c r="H322" s="12">
        <v>7.7572450000000005E-4</v>
      </c>
      <c r="I322" s="12">
        <v>1.4555791428571435E-4</v>
      </c>
      <c r="K322" s="1">
        <v>277.5</v>
      </c>
      <c r="L322" s="1">
        <f t="shared" si="12"/>
        <v>550.65</v>
      </c>
      <c r="M322" s="1">
        <f t="shared" si="13"/>
        <v>8.2471902455753217</v>
      </c>
      <c r="N322" s="4">
        <f t="shared" si="14"/>
        <v>-14.241261462223511</v>
      </c>
    </row>
    <row r="323" spans="1:14" x14ac:dyDescent="0.2">
      <c r="E323" s="11"/>
      <c r="F323" s="11"/>
      <c r="G323" s="11"/>
      <c r="H323" s="12"/>
      <c r="I323" s="12"/>
      <c r="N323" s="4"/>
    </row>
    <row r="324" spans="1:14" x14ac:dyDescent="0.2">
      <c r="A324" s="10" t="s">
        <v>1364</v>
      </c>
      <c r="B324" s="10" t="s">
        <v>1321</v>
      </c>
      <c r="C324" s="10" t="s">
        <v>1324</v>
      </c>
      <c r="D324" s="10" t="s">
        <v>204</v>
      </c>
      <c r="E324" s="11">
        <v>3.4932671767424761</v>
      </c>
      <c r="F324" s="11">
        <v>0.15158400896791732</v>
      </c>
      <c r="G324" s="11">
        <v>-2.8058049999999999</v>
      </c>
      <c r="H324" s="12">
        <v>7.6329179999999998E-4</v>
      </c>
      <c r="I324" s="12">
        <v>1.3312521428571428E-4</v>
      </c>
      <c r="K324" s="1">
        <v>277.5</v>
      </c>
      <c r="L324" s="1">
        <f t="shared" si="12"/>
        <v>550.65</v>
      </c>
      <c r="M324" s="1">
        <f t="shared" si="13"/>
        <v>8.2471902455753217</v>
      </c>
      <c r="N324" s="4">
        <f t="shared" si="14"/>
        <v>-4.7539230688328455</v>
      </c>
    </row>
    <row r="325" spans="1:14" x14ac:dyDescent="0.2">
      <c r="A325" s="10" t="s">
        <v>1364</v>
      </c>
      <c r="B325" s="10" t="s">
        <v>1321</v>
      </c>
      <c r="C325" s="10" t="s">
        <v>1324</v>
      </c>
      <c r="D325" s="10" t="s">
        <v>1060</v>
      </c>
      <c r="E325" s="11">
        <v>4.1080169792366839</v>
      </c>
      <c r="F325" s="11">
        <v>0.23193102673963217</v>
      </c>
      <c r="G325" s="11">
        <v>-2.175627</v>
      </c>
      <c r="H325" s="12">
        <v>5.0691479999999997E-4</v>
      </c>
      <c r="I325" s="12">
        <v>6.073437499999997E-5</v>
      </c>
      <c r="K325" s="1">
        <v>277.5</v>
      </c>
      <c r="L325" s="1">
        <f t="shared" si="12"/>
        <v>550.65</v>
      </c>
      <c r="M325" s="1">
        <f t="shared" si="13"/>
        <v>8.2471902455753217</v>
      </c>
      <c r="N325" s="4">
        <f t="shared" si="14"/>
        <v>-4.1391732663386378</v>
      </c>
    </row>
    <row r="326" spans="1:14" x14ac:dyDescent="0.2">
      <c r="A326" s="10" t="s">
        <v>1364</v>
      </c>
      <c r="B326" s="10" t="s">
        <v>1321</v>
      </c>
      <c r="C326" s="10" t="s">
        <v>1324</v>
      </c>
      <c r="D326" s="10" t="s">
        <v>212</v>
      </c>
      <c r="E326" s="11">
        <v>2.7254384046393465</v>
      </c>
      <c r="F326" s="11">
        <v>0.15158400896791732</v>
      </c>
      <c r="G326" s="11">
        <v>-3.5688140000000002</v>
      </c>
      <c r="H326" s="12">
        <v>6.7091860000000004E-4</v>
      </c>
      <c r="I326" s="12">
        <v>4.0752014285714341E-5</v>
      </c>
      <c r="K326" s="1">
        <v>277.5</v>
      </c>
      <c r="L326" s="1">
        <f t="shared" si="12"/>
        <v>550.65</v>
      </c>
      <c r="M326" s="1">
        <f t="shared" si="13"/>
        <v>8.2471902455753217</v>
      </c>
      <c r="N326" s="4">
        <f t="shared" si="14"/>
        <v>-5.5217518409359752</v>
      </c>
    </row>
    <row r="327" spans="1:14" x14ac:dyDescent="0.2">
      <c r="A327" s="10" t="s">
        <v>1364</v>
      </c>
      <c r="B327" s="10" t="s">
        <v>1321</v>
      </c>
      <c r="C327" s="10" t="s">
        <v>1324</v>
      </c>
      <c r="D327" s="10" t="s">
        <v>296</v>
      </c>
      <c r="E327" s="11">
        <v>6.2858435284751657</v>
      </c>
      <c r="F327" s="11">
        <v>0.18704665412041702</v>
      </c>
      <c r="G327" s="11">
        <v>-0.24642020000000001</v>
      </c>
      <c r="H327" s="12">
        <v>5.7785430000000004E-4</v>
      </c>
      <c r="I327" s="12">
        <v>-5.1600375000001057E-6</v>
      </c>
      <c r="K327" s="1">
        <v>276.2</v>
      </c>
      <c r="L327" s="1">
        <f t="shared" ref="L327:L390" si="15">K327+273.15</f>
        <v>549.34999999999991</v>
      </c>
      <c r="M327" s="1">
        <f t="shared" ref="M327:M390" si="16">-2.9+3.38*10^6/L327^2</f>
        <v>8.3000108288862116</v>
      </c>
      <c r="N327" s="4">
        <f t="shared" ref="N327:N390" si="17">E327-M327</f>
        <v>-2.0141673004110459</v>
      </c>
    </row>
    <row r="328" spans="1:14" x14ac:dyDescent="0.2">
      <c r="A328" s="10" t="s">
        <v>1364</v>
      </c>
      <c r="B328" s="10" t="s">
        <v>1321</v>
      </c>
      <c r="C328" s="10" t="s">
        <v>1324</v>
      </c>
      <c r="D328" s="10" t="s">
        <v>386</v>
      </c>
      <c r="E328" s="11">
        <v>2.6323824167311383</v>
      </c>
      <c r="F328" s="11">
        <v>0.21582264195619602</v>
      </c>
      <c r="G328" s="11">
        <v>-3.7566060000000001</v>
      </c>
      <c r="H328" s="12">
        <v>5.6753659999999998E-4</v>
      </c>
      <c r="I328" s="12">
        <v>1.1315357142857086E-5</v>
      </c>
      <c r="K328" s="1">
        <v>276.2</v>
      </c>
      <c r="L328" s="1">
        <f t="shared" si="15"/>
        <v>549.34999999999991</v>
      </c>
      <c r="M328" s="1">
        <f t="shared" si="16"/>
        <v>8.3000108288862116</v>
      </c>
      <c r="N328" s="4">
        <f t="shared" si="17"/>
        <v>-5.6676284121550733</v>
      </c>
    </row>
    <row r="329" spans="1:14" x14ac:dyDescent="0.2">
      <c r="A329" s="10" t="s">
        <v>1364</v>
      </c>
      <c r="B329" s="10" t="s">
        <v>1321</v>
      </c>
      <c r="C329" s="10" t="s">
        <v>1324</v>
      </c>
      <c r="D329" s="10" t="s">
        <v>387</v>
      </c>
      <c r="E329" s="11">
        <v>4.7097850716601997</v>
      </c>
      <c r="F329" s="11">
        <v>0.21582264195619602</v>
      </c>
      <c r="G329" s="11">
        <v>-1.6924410000000001</v>
      </c>
      <c r="H329" s="12">
        <v>5.9457770000000002E-4</v>
      </c>
      <c r="I329" s="12">
        <v>3.8356457142857121E-5</v>
      </c>
      <c r="K329" s="1">
        <v>276.2</v>
      </c>
      <c r="L329" s="1">
        <f t="shared" si="15"/>
        <v>549.34999999999991</v>
      </c>
      <c r="M329" s="1">
        <f t="shared" si="16"/>
        <v>8.3000108288862116</v>
      </c>
      <c r="N329" s="4">
        <f t="shared" si="17"/>
        <v>-3.5902257572260119</v>
      </c>
    </row>
    <row r="330" spans="1:14" x14ac:dyDescent="0.2">
      <c r="A330" s="10" t="s">
        <v>1364</v>
      </c>
      <c r="B330" s="10" t="s">
        <v>1321</v>
      </c>
      <c r="C330" s="10" t="s">
        <v>1324</v>
      </c>
      <c r="D330" s="10" t="s">
        <v>136</v>
      </c>
      <c r="E330" s="11">
        <v>1.2794712987547197</v>
      </c>
      <c r="F330" s="11">
        <v>0.16735805356010966</v>
      </c>
      <c r="G330" s="11">
        <v>-4.9770209999999997</v>
      </c>
      <c r="H330" s="12">
        <v>6.4530360000000005E-4</v>
      </c>
      <c r="I330" s="12">
        <v>-2.8906462499999979E-5</v>
      </c>
      <c r="K330" s="1">
        <v>277.5</v>
      </c>
      <c r="L330" s="1">
        <f t="shared" si="15"/>
        <v>550.65</v>
      </c>
      <c r="M330" s="1">
        <f t="shared" si="16"/>
        <v>8.2471902455753217</v>
      </c>
      <c r="N330" s="4">
        <f t="shared" si="17"/>
        <v>-6.967718946820602</v>
      </c>
    </row>
    <row r="331" spans="1:14" x14ac:dyDescent="0.2">
      <c r="A331" s="10" t="s">
        <v>1364</v>
      </c>
      <c r="B331" s="10" t="s">
        <v>1321</v>
      </c>
      <c r="C331" s="10" t="s">
        <v>1324</v>
      </c>
      <c r="D331" s="10" t="s">
        <v>146</v>
      </c>
      <c r="E331" s="11">
        <v>5.1537658184741542</v>
      </c>
      <c r="F331" s="11">
        <v>0.16735805356010966</v>
      </c>
      <c r="G331" s="11">
        <v>-1.126935</v>
      </c>
      <c r="H331" s="12">
        <v>6.5942110000000002E-4</v>
      </c>
      <c r="I331" s="12">
        <v>-1.4788962500000011E-5</v>
      </c>
      <c r="K331" s="1">
        <v>277.5</v>
      </c>
      <c r="L331" s="1">
        <f t="shared" si="15"/>
        <v>550.65</v>
      </c>
      <c r="M331" s="1">
        <f t="shared" si="16"/>
        <v>8.2471902455753217</v>
      </c>
      <c r="N331" s="4">
        <f t="shared" si="17"/>
        <v>-3.0934244271011675</v>
      </c>
    </row>
    <row r="332" spans="1:14" x14ac:dyDescent="0.2">
      <c r="A332" s="10" t="s">
        <v>1364</v>
      </c>
      <c r="B332" s="10" t="s">
        <v>1321</v>
      </c>
      <c r="C332" s="10" t="s">
        <v>1324</v>
      </c>
      <c r="D332" s="10" t="s">
        <v>155</v>
      </c>
      <c r="E332" s="11">
        <v>4.4480330490106468</v>
      </c>
      <c r="F332" s="11">
        <v>0.16735805356010966</v>
      </c>
      <c r="G332" s="11">
        <v>-1.8282579999999999</v>
      </c>
      <c r="H332" s="12">
        <v>6.5509390000000002E-4</v>
      </c>
      <c r="I332" s="12">
        <v>-1.9116162500000013E-5</v>
      </c>
      <c r="K332" s="1">
        <v>277.5</v>
      </c>
      <c r="L332" s="1">
        <f t="shared" si="15"/>
        <v>550.65</v>
      </c>
      <c r="M332" s="1">
        <f t="shared" si="16"/>
        <v>8.2471902455753217</v>
      </c>
      <c r="N332" s="4">
        <f t="shared" si="17"/>
        <v>-3.7991571965646749</v>
      </c>
    </row>
    <row r="333" spans="1:14" x14ac:dyDescent="0.2">
      <c r="A333" s="10" t="s">
        <v>1364</v>
      </c>
      <c r="B333" s="10" t="s">
        <v>1321</v>
      </c>
      <c r="C333" s="10" t="s">
        <v>1324</v>
      </c>
      <c r="D333" s="10" t="s">
        <v>176</v>
      </c>
      <c r="E333" s="11">
        <v>3.2238112606717273</v>
      </c>
      <c r="F333" s="11">
        <v>0.14538151460774787</v>
      </c>
      <c r="G333" s="11">
        <v>-3.0746989999999998</v>
      </c>
      <c r="H333" s="12">
        <v>6.5159470000000004E-4</v>
      </c>
      <c r="I333" s="12">
        <v>1.3567875000000977E-6</v>
      </c>
      <c r="K333" s="1">
        <v>277.5</v>
      </c>
      <c r="L333" s="1">
        <f t="shared" si="15"/>
        <v>550.65</v>
      </c>
      <c r="M333" s="1">
        <f t="shared" si="16"/>
        <v>8.2471902455753217</v>
      </c>
      <c r="N333" s="4">
        <f t="shared" si="17"/>
        <v>-5.0233789849035944</v>
      </c>
    </row>
    <row r="334" spans="1:14" x14ac:dyDescent="0.2">
      <c r="A334" s="10" t="s">
        <v>1364</v>
      </c>
      <c r="B334" s="10" t="s">
        <v>1321</v>
      </c>
      <c r="C334" s="10" t="s">
        <v>1324</v>
      </c>
      <c r="D334" s="10" t="s">
        <v>969</v>
      </c>
      <c r="E334" s="11">
        <v>0.43025336447932716</v>
      </c>
      <c r="F334" s="11">
        <v>0.28265593075264328</v>
      </c>
      <c r="G334" s="11">
        <v>-5.9368439999999998</v>
      </c>
      <c r="H334" s="12">
        <v>7.4076209999999999E-4</v>
      </c>
      <c r="I334" s="12">
        <v>3.0126095000000002E-4</v>
      </c>
      <c r="K334" s="1">
        <v>277.5</v>
      </c>
      <c r="L334" s="1">
        <f t="shared" si="15"/>
        <v>550.65</v>
      </c>
      <c r="M334" s="1">
        <f t="shared" si="16"/>
        <v>8.2471902455753217</v>
      </c>
      <c r="N334" s="4">
        <f t="shared" si="17"/>
        <v>-7.8169368810959945</v>
      </c>
    </row>
    <row r="335" spans="1:14" x14ac:dyDescent="0.2">
      <c r="A335" s="10" t="s">
        <v>1364</v>
      </c>
      <c r="B335" s="10" t="s">
        <v>1321</v>
      </c>
      <c r="C335" s="10" t="s">
        <v>1324</v>
      </c>
      <c r="D335" s="10" t="s">
        <v>972</v>
      </c>
      <c r="E335" s="11">
        <v>3.6383307207232818</v>
      </c>
      <c r="F335" s="11">
        <v>0.28265593075264328</v>
      </c>
      <c r="G335" s="11">
        <v>-2.7491840000000001</v>
      </c>
      <c r="H335" s="12">
        <v>9.9460249999999998E-4</v>
      </c>
      <c r="I335" s="12">
        <v>5.5510135000000002E-4</v>
      </c>
      <c r="K335" s="1">
        <v>277.5</v>
      </c>
      <c r="L335" s="1">
        <f t="shared" si="15"/>
        <v>550.65</v>
      </c>
      <c r="M335" s="1">
        <f t="shared" si="16"/>
        <v>8.2471902455753217</v>
      </c>
      <c r="N335" s="4">
        <f t="shared" si="17"/>
        <v>-4.6088595248520399</v>
      </c>
    </row>
    <row r="336" spans="1:14" x14ac:dyDescent="0.2">
      <c r="A336" s="10" t="s">
        <v>1364</v>
      </c>
      <c r="B336" s="10" t="s">
        <v>1321</v>
      </c>
      <c r="C336" s="10" t="s">
        <v>1324</v>
      </c>
      <c r="D336" s="10" t="s">
        <v>973</v>
      </c>
      <c r="E336" s="11">
        <v>0.49546036524672488</v>
      </c>
      <c r="F336" s="11">
        <v>0.28265593075264328</v>
      </c>
      <c r="G336" s="11">
        <v>-5.872052</v>
      </c>
      <c r="H336" s="12">
        <v>4.2095639999999997E-4</v>
      </c>
      <c r="I336" s="12">
        <v>-1.8544749999999989E-5</v>
      </c>
      <c r="K336" s="1">
        <v>277.5</v>
      </c>
      <c r="L336" s="1">
        <f t="shared" si="15"/>
        <v>550.65</v>
      </c>
      <c r="M336" s="1">
        <f t="shared" si="16"/>
        <v>8.2471902455753217</v>
      </c>
      <c r="N336" s="4">
        <f t="shared" si="17"/>
        <v>-7.7517298803285968</v>
      </c>
    </row>
    <row r="337" spans="1:14" x14ac:dyDescent="0.2">
      <c r="A337" s="10" t="s">
        <v>1364</v>
      </c>
      <c r="B337" s="10" t="s">
        <v>1321</v>
      </c>
      <c r="C337" s="10" t="s">
        <v>1324</v>
      </c>
      <c r="D337" s="10" t="s">
        <v>999</v>
      </c>
      <c r="E337" s="11">
        <v>3.4865529066232526</v>
      </c>
      <c r="F337" s="11">
        <v>0.23205220398605531</v>
      </c>
      <c r="G337" s="11">
        <v>-2.8874680000000001</v>
      </c>
      <c r="H337" s="12">
        <v>4.2843059999999998E-4</v>
      </c>
      <c r="I337" s="12">
        <v>-5.6008500000000465E-6</v>
      </c>
      <c r="K337" s="1">
        <v>277.5</v>
      </c>
      <c r="L337" s="1">
        <f t="shared" si="15"/>
        <v>550.65</v>
      </c>
      <c r="M337" s="1">
        <f t="shared" si="16"/>
        <v>8.2471902455753217</v>
      </c>
      <c r="N337" s="4">
        <f t="shared" si="17"/>
        <v>-4.7606373389520691</v>
      </c>
    </row>
    <row r="338" spans="1:14" x14ac:dyDescent="0.2">
      <c r="A338" s="10" t="s">
        <v>1364</v>
      </c>
      <c r="B338" s="10" t="s">
        <v>1321</v>
      </c>
      <c r="C338" s="10" t="s">
        <v>1324</v>
      </c>
      <c r="D338" s="10" t="s">
        <v>1001</v>
      </c>
      <c r="E338" s="11">
        <v>1.3257677791107536</v>
      </c>
      <c r="F338" s="11">
        <v>8.1388133114899161E-2</v>
      </c>
      <c r="G338" s="11">
        <v>-4.9775510000000001</v>
      </c>
      <c r="H338" s="12">
        <v>4.3592549999999999E-4</v>
      </c>
      <c r="I338" s="12">
        <v>-9.2541250000001407E-7</v>
      </c>
      <c r="K338" s="1">
        <v>277.5</v>
      </c>
      <c r="L338" s="1">
        <f t="shared" si="15"/>
        <v>550.65</v>
      </c>
      <c r="M338" s="1">
        <f t="shared" si="16"/>
        <v>8.2471902455753217</v>
      </c>
      <c r="N338" s="4">
        <f t="shared" si="17"/>
        <v>-6.921422466464568</v>
      </c>
    </row>
    <row r="339" spans="1:14" x14ac:dyDescent="0.2">
      <c r="A339" s="10" t="s">
        <v>1364</v>
      </c>
      <c r="B339" s="10" t="s">
        <v>1321</v>
      </c>
      <c r="C339" s="10" t="s">
        <v>1324</v>
      </c>
      <c r="D339" s="10" t="s">
        <v>1058</v>
      </c>
      <c r="E339" s="11">
        <v>4.8096235886856409</v>
      </c>
      <c r="F339" s="11">
        <v>0.23193102673963217</v>
      </c>
      <c r="G339" s="11">
        <v>-1.4784109999999999</v>
      </c>
      <c r="H339" s="12">
        <v>5.0954739999999998E-4</v>
      </c>
      <c r="I339" s="12">
        <v>6.3366974999999983E-5</v>
      </c>
      <c r="K339" s="1">
        <v>277.5</v>
      </c>
      <c r="L339" s="1">
        <f t="shared" si="15"/>
        <v>550.65</v>
      </c>
      <c r="M339" s="1">
        <f t="shared" si="16"/>
        <v>8.2471902455753217</v>
      </c>
      <c r="N339" s="4">
        <f t="shared" si="17"/>
        <v>-3.4375666568896808</v>
      </c>
    </row>
    <row r="340" spans="1:14" x14ac:dyDescent="0.2">
      <c r="A340" s="10" t="s">
        <v>1364</v>
      </c>
      <c r="B340" s="10" t="s">
        <v>1321</v>
      </c>
      <c r="C340" s="10" t="s">
        <v>1324</v>
      </c>
      <c r="D340" s="10" t="s">
        <v>1065</v>
      </c>
      <c r="E340" s="11">
        <v>2.1644477822901909</v>
      </c>
      <c r="F340" s="11">
        <v>0.2507026598626631</v>
      </c>
      <c r="G340" s="11">
        <v>-4.1158039999999998</v>
      </c>
      <c r="H340" s="12">
        <v>4.3551689999999998E-4</v>
      </c>
      <c r="I340" s="12">
        <v>2.2714749999999781E-6</v>
      </c>
      <c r="K340" s="1">
        <v>277.5</v>
      </c>
      <c r="L340" s="1">
        <f t="shared" si="15"/>
        <v>550.65</v>
      </c>
      <c r="M340" s="1">
        <f t="shared" si="16"/>
        <v>8.2471902455753217</v>
      </c>
      <c r="N340" s="4">
        <f t="shared" si="17"/>
        <v>-6.0827424632851308</v>
      </c>
    </row>
    <row r="341" spans="1:14" x14ac:dyDescent="0.2">
      <c r="A341" s="10" t="s">
        <v>1364</v>
      </c>
      <c r="B341" s="10" t="s">
        <v>1321</v>
      </c>
      <c r="C341" s="10" t="s">
        <v>1324</v>
      </c>
      <c r="D341" s="10" t="s">
        <v>1101</v>
      </c>
      <c r="E341" s="11">
        <v>2.6723054008761515</v>
      </c>
      <c r="F341" s="11">
        <v>0.12450315650731827</v>
      </c>
      <c r="G341" s="11">
        <v>-3.5127679999999999</v>
      </c>
      <c r="H341" s="12">
        <v>4.6937379999999998E-4</v>
      </c>
      <c r="I341" s="12">
        <v>2.3343425000000033E-5</v>
      </c>
      <c r="K341" s="1">
        <v>277.5</v>
      </c>
      <c r="L341" s="1">
        <f t="shared" si="15"/>
        <v>550.65</v>
      </c>
      <c r="M341" s="1">
        <f t="shared" si="16"/>
        <v>8.2471902455753217</v>
      </c>
      <c r="N341" s="4">
        <f t="shared" si="17"/>
        <v>-5.5748848446991701</v>
      </c>
    </row>
    <row r="342" spans="1:14" x14ac:dyDescent="0.2">
      <c r="E342" s="11"/>
      <c r="F342" s="11"/>
      <c r="G342" s="11"/>
      <c r="H342" s="12"/>
      <c r="I342" s="12"/>
      <c r="N342" s="4"/>
    </row>
    <row r="343" spans="1:14" x14ac:dyDescent="0.2">
      <c r="A343" s="10" t="s">
        <v>1364</v>
      </c>
      <c r="B343" s="10" t="s">
        <v>1322</v>
      </c>
      <c r="C343" s="10" t="s">
        <v>1324</v>
      </c>
      <c r="D343" s="10" t="s">
        <v>986</v>
      </c>
      <c r="E343" s="11">
        <v>1.0113396620914372</v>
      </c>
      <c r="F343" s="11">
        <v>0.23205220398605531</v>
      </c>
      <c r="G343" s="11">
        <v>-5.346959</v>
      </c>
      <c r="H343" s="12">
        <v>3.816491E-4</v>
      </c>
      <c r="I343" s="12">
        <v>-5.2382350000000025E-5</v>
      </c>
      <c r="K343" s="1">
        <v>277.5</v>
      </c>
      <c r="L343" s="1">
        <f t="shared" si="15"/>
        <v>550.65</v>
      </c>
      <c r="M343" s="1">
        <f t="shared" si="16"/>
        <v>8.2471902455753217</v>
      </c>
      <c r="N343" s="4">
        <f t="shared" si="17"/>
        <v>-7.2358505834838844</v>
      </c>
    </row>
    <row r="344" spans="1:14" x14ac:dyDescent="0.2">
      <c r="A344" s="10" t="s">
        <v>1364</v>
      </c>
      <c r="B344" s="10" t="s">
        <v>1322</v>
      </c>
      <c r="C344" s="10" t="s">
        <v>1324</v>
      </c>
      <c r="D344" s="10" t="s">
        <v>987</v>
      </c>
      <c r="E344" s="11">
        <v>0.98326231832013278</v>
      </c>
      <c r="F344" s="11">
        <v>0.23205220398605531</v>
      </c>
      <c r="G344" s="11">
        <v>-5.3748579999999997</v>
      </c>
      <c r="H344" s="12">
        <v>3.7827329999999998E-4</v>
      </c>
      <c r="I344" s="12">
        <v>-5.5758150000000041E-5</v>
      </c>
      <c r="K344" s="1">
        <v>277.5</v>
      </c>
      <c r="L344" s="1">
        <f t="shared" si="15"/>
        <v>550.65</v>
      </c>
      <c r="M344" s="1">
        <f t="shared" si="16"/>
        <v>8.2471902455753217</v>
      </c>
      <c r="N344" s="4">
        <f t="shared" si="17"/>
        <v>-7.2639279272551889</v>
      </c>
    </row>
    <row r="345" spans="1:14" x14ac:dyDescent="0.2">
      <c r="A345" s="10" t="s">
        <v>1364</v>
      </c>
      <c r="B345" s="10" t="s">
        <v>1322</v>
      </c>
      <c r="C345" s="10" t="s">
        <v>1324</v>
      </c>
      <c r="D345" s="10" t="s">
        <v>988</v>
      </c>
      <c r="E345" s="11">
        <v>0.77706155690848711</v>
      </c>
      <c r="F345" s="11">
        <v>0.23205220398605531</v>
      </c>
      <c r="G345" s="11">
        <v>-5.5797489999999996</v>
      </c>
      <c r="H345" s="12">
        <v>3.957554E-4</v>
      </c>
      <c r="I345" s="12">
        <v>-3.8276050000000028E-5</v>
      </c>
      <c r="K345" s="1">
        <v>277.5</v>
      </c>
      <c r="L345" s="1">
        <f t="shared" si="15"/>
        <v>550.65</v>
      </c>
      <c r="M345" s="1">
        <f t="shared" si="16"/>
        <v>8.2471902455753217</v>
      </c>
      <c r="N345" s="4">
        <f t="shared" si="17"/>
        <v>-7.4701286886668345</v>
      </c>
    </row>
    <row r="346" spans="1:14" x14ac:dyDescent="0.2">
      <c r="A346" s="10" t="s">
        <v>1364</v>
      </c>
      <c r="B346" s="10" t="s">
        <v>1322</v>
      </c>
      <c r="C346" s="10" t="s">
        <v>1324</v>
      </c>
      <c r="D346" s="10" t="s">
        <v>247</v>
      </c>
      <c r="E346" s="11">
        <v>-0.52044963078945461</v>
      </c>
      <c r="F346" s="11">
        <v>0.11251559536221771</v>
      </c>
      <c r="G346" s="11">
        <v>-6.9293690000000003</v>
      </c>
      <c r="H346" s="12">
        <v>5.5672160000000003E-4</v>
      </c>
      <c r="I346" s="12">
        <v>-4.7158424999999872E-5</v>
      </c>
      <c r="K346" s="1">
        <v>276.2</v>
      </c>
      <c r="L346" s="1">
        <f t="shared" si="15"/>
        <v>549.34999999999991</v>
      </c>
      <c r="M346" s="1">
        <f t="shared" si="16"/>
        <v>8.3000108288862116</v>
      </c>
      <c r="N346" s="4">
        <f t="shared" si="17"/>
        <v>-8.8204604596756653</v>
      </c>
    </row>
    <row r="347" spans="1:14" x14ac:dyDescent="0.2">
      <c r="A347" s="10" t="s">
        <v>1364</v>
      </c>
      <c r="B347" s="10" t="s">
        <v>1322</v>
      </c>
      <c r="C347" s="10" t="s">
        <v>1324</v>
      </c>
      <c r="D347" s="10" t="s">
        <v>647</v>
      </c>
      <c r="E347" s="11">
        <v>-1.8627186039060772</v>
      </c>
      <c r="F347" s="11">
        <v>0.11251559536221771</v>
      </c>
      <c r="G347" s="11">
        <v>-8.2630309999999998</v>
      </c>
      <c r="H347" s="12">
        <v>5.4012440000000004E-4</v>
      </c>
      <c r="I347" s="12">
        <v>-6.3755624999999863E-5</v>
      </c>
      <c r="K347" s="1">
        <v>276.2</v>
      </c>
      <c r="L347" s="1">
        <f t="shared" si="15"/>
        <v>549.34999999999991</v>
      </c>
      <c r="M347" s="1">
        <f t="shared" si="16"/>
        <v>8.3000108288862116</v>
      </c>
      <c r="N347" s="4">
        <f t="shared" si="17"/>
        <v>-10.16272943279229</v>
      </c>
    </row>
    <row r="348" spans="1:14" x14ac:dyDescent="0.2">
      <c r="A348" s="10" t="s">
        <v>1364</v>
      </c>
      <c r="B348" s="10" t="s">
        <v>1322</v>
      </c>
      <c r="C348" s="10" t="s">
        <v>1324</v>
      </c>
      <c r="D348" s="10" t="s">
        <v>298</v>
      </c>
      <c r="E348" s="11">
        <v>0.2881670549716997</v>
      </c>
      <c r="F348" s="11">
        <v>0.18704665412041702</v>
      </c>
      <c r="G348" s="11">
        <v>-6.2051629999999998</v>
      </c>
      <c r="H348" s="12">
        <v>5.7946709999999999E-4</v>
      </c>
      <c r="I348" s="12">
        <v>-3.5472375000001471E-6</v>
      </c>
      <c r="K348" s="1">
        <v>276.2</v>
      </c>
      <c r="L348" s="1">
        <f t="shared" si="15"/>
        <v>549.34999999999991</v>
      </c>
      <c r="M348" s="1">
        <f t="shared" si="16"/>
        <v>8.3000108288862116</v>
      </c>
      <c r="N348" s="4">
        <f t="shared" si="17"/>
        <v>-8.0118437739145119</v>
      </c>
    </row>
    <row r="349" spans="1:14" x14ac:dyDescent="0.2">
      <c r="A349" s="10" t="s">
        <v>1364</v>
      </c>
      <c r="B349" s="10" t="s">
        <v>1322</v>
      </c>
      <c r="C349" s="10" t="s">
        <v>1324</v>
      </c>
      <c r="D349" s="10" t="s">
        <v>307</v>
      </c>
      <c r="E349" s="11">
        <v>3.9051019953824095</v>
      </c>
      <c r="F349" s="11">
        <v>9.7916563261060047E-2</v>
      </c>
      <c r="G349" s="11">
        <v>-2.6704970000000001</v>
      </c>
      <c r="H349" s="12">
        <v>7.4876629999999999E-4</v>
      </c>
      <c r="I349" s="12">
        <v>1.7263626249999992E-4</v>
      </c>
      <c r="K349" s="1">
        <v>276.2</v>
      </c>
      <c r="L349" s="1">
        <f t="shared" si="15"/>
        <v>549.34999999999991</v>
      </c>
      <c r="M349" s="1">
        <f t="shared" si="16"/>
        <v>8.3000108288862116</v>
      </c>
      <c r="N349" s="4">
        <f t="shared" si="17"/>
        <v>-4.394908833503802</v>
      </c>
    </row>
    <row r="350" spans="1:14" x14ac:dyDescent="0.2">
      <c r="A350" s="10" t="s">
        <v>1364</v>
      </c>
      <c r="B350" s="10" t="s">
        <v>1322</v>
      </c>
      <c r="C350" s="10" t="s">
        <v>1324</v>
      </c>
      <c r="D350" s="10" t="s">
        <v>385</v>
      </c>
      <c r="E350" s="11">
        <v>-0.61234467971071904</v>
      </c>
      <c r="F350" s="11">
        <v>0.21582264195619602</v>
      </c>
      <c r="G350" s="11">
        <v>-6.9806569999999999</v>
      </c>
      <c r="H350" s="12">
        <v>6.2165889999999996E-4</v>
      </c>
      <c r="I350" s="12">
        <v>6.5437657142857061E-5</v>
      </c>
      <c r="K350" s="1">
        <v>276.2</v>
      </c>
      <c r="L350" s="1">
        <f t="shared" si="15"/>
        <v>549.34999999999991</v>
      </c>
      <c r="M350" s="1">
        <f t="shared" si="16"/>
        <v>8.3000108288862116</v>
      </c>
      <c r="N350" s="4">
        <f t="shared" si="17"/>
        <v>-8.9123555085969315</v>
      </c>
    </row>
    <row r="351" spans="1:14" x14ac:dyDescent="0.2">
      <c r="A351" s="10" t="s">
        <v>1364</v>
      </c>
      <c r="B351" s="10" t="s">
        <v>1322</v>
      </c>
      <c r="C351" s="10" t="s">
        <v>1324</v>
      </c>
      <c r="D351" s="10" t="s">
        <v>1042</v>
      </c>
      <c r="E351" s="11">
        <v>-1.1867473183062582</v>
      </c>
      <c r="F351" s="11">
        <v>0.23193102673963217</v>
      </c>
      <c r="G351" s="11">
        <v>-7.4372569999999998</v>
      </c>
      <c r="H351" s="12">
        <v>4.2917090000000002E-4</v>
      </c>
      <c r="I351" s="12">
        <v>-1.7009524999999975E-5</v>
      </c>
      <c r="K351" s="1">
        <v>277.5</v>
      </c>
      <c r="L351" s="1">
        <f t="shared" si="15"/>
        <v>550.65</v>
      </c>
      <c r="M351" s="1">
        <f t="shared" si="16"/>
        <v>8.2471902455753217</v>
      </c>
      <c r="N351" s="4">
        <f t="shared" si="17"/>
        <v>-9.4339375638815799</v>
      </c>
    </row>
    <row r="352" spans="1:14" x14ac:dyDescent="0.2">
      <c r="A352" s="10" t="s">
        <v>1364</v>
      </c>
      <c r="B352" s="10" t="s">
        <v>1322</v>
      </c>
      <c r="C352" s="10" t="s">
        <v>1324</v>
      </c>
      <c r="D352" s="10" t="s">
        <v>1085</v>
      </c>
      <c r="E352" s="11">
        <v>3.3520000531541694</v>
      </c>
      <c r="F352" s="11">
        <v>0.18857772478666254</v>
      </c>
      <c r="G352" s="11">
        <v>-2.9410159999999999</v>
      </c>
      <c r="H352" s="12">
        <v>4.1314539999999999E-4</v>
      </c>
      <c r="I352" s="12">
        <v>-2.2801649999999978E-5</v>
      </c>
      <c r="K352" s="1">
        <v>277.5</v>
      </c>
      <c r="L352" s="1">
        <f t="shared" si="15"/>
        <v>550.65</v>
      </c>
      <c r="M352" s="1">
        <f t="shared" si="16"/>
        <v>8.2471902455753217</v>
      </c>
      <c r="N352" s="4">
        <f t="shared" si="17"/>
        <v>-4.8951901924211523</v>
      </c>
    </row>
    <row r="353" spans="1:14" x14ac:dyDescent="0.2">
      <c r="A353" s="10" t="s">
        <v>1364</v>
      </c>
      <c r="B353" s="10" t="s">
        <v>1322</v>
      </c>
      <c r="C353" s="10" t="s">
        <v>1324</v>
      </c>
      <c r="D353" s="10" t="s">
        <v>174</v>
      </c>
      <c r="E353" s="11">
        <v>7.6950247475209288</v>
      </c>
      <c r="F353" s="11">
        <v>0.14538151460774787</v>
      </c>
      <c r="G353" s="11">
        <v>1.3684430000000001</v>
      </c>
      <c r="H353" s="12">
        <v>6.5637590000000004E-4</v>
      </c>
      <c r="I353" s="12">
        <v>6.1379875000000918E-6</v>
      </c>
      <c r="K353" s="1">
        <v>277.5</v>
      </c>
      <c r="L353" s="1">
        <f t="shared" si="15"/>
        <v>550.65</v>
      </c>
      <c r="M353" s="1">
        <f t="shared" si="16"/>
        <v>8.2471902455753217</v>
      </c>
      <c r="N353" s="4">
        <f t="shared" si="17"/>
        <v>-0.55216549805439286</v>
      </c>
    </row>
    <row r="354" spans="1:14" x14ac:dyDescent="0.2">
      <c r="A354" s="10" t="s">
        <v>1364</v>
      </c>
      <c r="B354" s="10" t="s">
        <v>1322</v>
      </c>
      <c r="C354" s="10" t="s">
        <v>1324</v>
      </c>
      <c r="D354" s="10" t="s">
        <v>178</v>
      </c>
      <c r="E354" s="11">
        <v>-1.6446200671519362</v>
      </c>
      <c r="F354" s="11">
        <v>0.14538151460774787</v>
      </c>
      <c r="G354" s="11">
        <v>-7.9125649999999998</v>
      </c>
      <c r="H354" s="12">
        <v>5.9781709999999998E-4</v>
      </c>
      <c r="I354" s="12">
        <v>-5.2420812499999968E-5</v>
      </c>
      <c r="K354" s="1">
        <v>277.5</v>
      </c>
      <c r="L354" s="1">
        <f t="shared" si="15"/>
        <v>550.65</v>
      </c>
      <c r="M354" s="1">
        <f t="shared" si="16"/>
        <v>8.2471902455753217</v>
      </c>
      <c r="N354" s="4">
        <f t="shared" si="17"/>
        <v>-9.8918103127272587</v>
      </c>
    </row>
    <row r="355" spans="1:14" x14ac:dyDescent="0.2">
      <c r="A355" s="10" t="s">
        <v>1364</v>
      </c>
      <c r="B355" s="10" t="s">
        <v>1322</v>
      </c>
      <c r="C355" s="10" t="s">
        <v>1324</v>
      </c>
      <c r="D355" s="10" t="s">
        <v>970</v>
      </c>
      <c r="E355" s="11">
        <v>-0.14541338542595206</v>
      </c>
      <c r="F355" s="11">
        <v>0.28265593075264328</v>
      </c>
      <c r="G355" s="11">
        <v>-6.5088470000000003</v>
      </c>
      <c r="H355" s="12">
        <v>4.0937999999999999E-4</v>
      </c>
      <c r="I355" s="12">
        <v>-3.0121149999999975E-5</v>
      </c>
      <c r="K355" s="1">
        <v>277.5</v>
      </c>
      <c r="L355" s="1">
        <f t="shared" si="15"/>
        <v>550.65</v>
      </c>
      <c r="M355" s="1">
        <f t="shared" si="16"/>
        <v>8.2471902455753217</v>
      </c>
      <c r="N355" s="4">
        <f t="shared" si="17"/>
        <v>-8.3926036310012737</v>
      </c>
    </row>
    <row r="356" spans="1:14" x14ac:dyDescent="0.2">
      <c r="A356" s="10" t="s">
        <v>1364</v>
      </c>
      <c r="B356" s="10" t="s">
        <v>1322</v>
      </c>
      <c r="C356" s="10" t="s">
        <v>1324</v>
      </c>
      <c r="D356" s="10" t="s">
        <v>994</v>
      </c>
      <c r="E356" s="11">
        <v>2.6859868110475915</v>
      </c>
      <c r="F356" s="11">
        <v>0.23205220398605531</v>
      </c>
      <c r="G356" s="11">
        <v>-3.6829489999999998</v>
      </c>
      <c r="H356" s="12">
        <v>3.551955E-4</v>
      </c>
      <c r="I356" s="12">
        <v>-7.8835950000000026E-5</v>
      </c>
      <c r="K356" s="1">
        <v>277.5</v>
      </c>
      <c r="L356" s="1">
        <f t="shared" si="15"/>
        <v>550.65</v>
      </c>
      <c r="M356" s="1">
        <f t="shared" si="16"/>
        <v>8.2471902455753217</v>
      </c>
      <c r="N356" s="4">
        <f t="shared" si="17"/>
        <v>-5.5612034345277301</v>
      </c>
    </row>
    <row r="357" spans="1:14" x14ac:dyDescent="0.2">
      <c r="A357" s="10" t="s">
        <v>1364</v>
      </c>
      <c r="B357" s="10" t="s">
        <v>1322</v>
      </c>
      <c r="C357" s="10" t="s">
        <v>1324</v>
      </c>
      <c r="D357" s="10" t="s">
        <v>1055</v>
      </c>
      <c r="E357" s="11">
        <v>9.89182951682821E-2</v>
      </c>
      <c r="F357" s="11">
        <v>0.23193102673963217</v>
      </c>
      <c r="G357" s="11">
        <v>-6.159637</v>
      </c>
      <c r="H357" s="12">
        <v>5.2148500000000003E-4</v>
      </c>
      <c r="I357" s="12">
        <v>7.5304575000000029E-5</v>
      </c>
      <c r="K357" s="1">
        <v>277.5</v>
      </c>
      <c r="L357" s="1">
        <f t="shared" si="15"/>
        <v>550.65</v>
      </c>
      <c r="M357" s="1">
        <f t="shared" si="16"/>
        <v>8.2471902455753217</v>
      </c>
      <c r="N357" s="4">
        <f t="shared" si="17"/>
        <v>-8.1482719504070396</v>
      </c>
    </row>
    <row r="358" spans="1:14" x14ac:dyDescent="0.2">
      <c r="A358" s="10" t="s">
        <v>1364</v>
      </c>
      <c r="B358" s="10" t="s">
        <v>1322</v>
      </c>
      <c r="C358" s="10" t="s">
        <v>1324</v>
      </c>
      <c r="D358" s="10" t="s">
        <v>1062</v>
      </c>
      <c r="E358" s="11">
        <v>3.2577491607699294</v>
      </c>
      <c r="F358" s="11">
        <v>0.2507026598626631</v>
      </c>
      <c r="G358" s="11">
        <v>-3.0293540000000001</v>
      </c>
      <c r="H358" s="12">
        <v>3.9349619999999997E-4</v>
      </c>
      <c r="I358" s="12">
        <v>-3.9749225000000024E-5</v>
      </c>
      <c r="K358" s="1">
        <v>277.5</v>
      </c>
      <c r="L358" s="1">
        <f t="shared" si="15"/>
        <v>550.65</v>
      </c>
      <c r="M358" s="1">
        <f t="shared" si="16"/>
        <v>8.2471902455753217</v>
      </c>
      <c r="N358" s="4">
        <f t="shared" si="17"/>
        <v>-4.9894410848053923</v>
      </c>
    </row>
    <row r="359" spans="1:14" x14ac:dyDescent="0.2">
      <c r="A359" s="10" t="s">
        <v>1364</v>
      </c>
      <c r="B359" s="10" t="s">
        <v>1322</v>
      </c>
      <c r="C359" s="10" t="s">
        <v>1324</v>
      </c>
      <c r="D359" s="10" t="s">
        <v>1063</v>
      </c>
      <c r="E359" s="11">
        <v>1.366894766485327</v>
      </c>
      <c r="F359" s="11">
        <v>0.2507026598626631</v>
      </c>
      <c r="G359" s="11">
        <v>-4.9083589999999999</v>
      </c>
      <c r="H359" s="12">
        <v>4.0048319999999999E-4</v>
      </c>
      <c r="I359" s="12">
        <v>-3.2762225000000005E-5</v>
      </c>
      <c r="K359" s="1">
        <v>277.5</v>
      </c>
      <c r="L359" s="1">
        <f t="shared" si="15"/>
        <v>550.65</v>
      </c>
      <c r="M359" s="1">
        <f t="shared" si="16"/>
        <v>8.2471902455753217</v>
      </c>
      <c r="N359" s="4">
        <f t="shared" si="17"/>
        <v>-6.8802954790899946</v>
      </c>
    </row>
    <row r="360" spans="1:14" x14ac:dyDescent="0.2">
      <c r="A360" s="10" t="s">
        <v>1364</v>
      </c>
      <c r="B360" s="10" t="s">
        <v>1322</v>
      </c>
      <c r="C360" s="10" t="s">
        <v>1324</v>
      </c>
      <c r="D360" s="10" t="s">
        <v>1064</v>
      </c>
      <c r="E360" s="11">
        <v>3.4473322186177047</v>
      </c>
      <c r="F360" s="11">
        <v>0.2507026598626631</v>
      </c>
      <c r="G360" s="11">
        <v>-2.8409589999999998</v>
      </c>
      <c r="H360" s="12">
        <v>3.9755980000000002E-4</v>
      </c>
      <c r="I360" s="12">
        <v>-3.5685624999999977E-5</v>
      </c>
      <c r="K360" s="1">
        <v>277.5</v>
      </c>
      <c r="L360" s="1">
        <f t="shared" si="15"/>
        <v>550.65</v>
      </c>
      <c r="M360" s="1">
        <f t="shared" si="16"/>
        <v>8.2471902455753217</v>
      </c>
      <c r="N360" s="4">
        <f t="shared" si="17"/>
        <v>-4.799858026957617</v>
      </c>
    </row>
    <row r="361" spans="1:14" x14ac:dyDescent="0.2">
      <c r="A361" s="10" t="s">
        <v>1364</v>
      </c>
      <c r="B361" s="10" t="s">
        <v>1322</v>
      </c>
      <c r="C361" s="10" t="s">
        <v>1324</v>
      </c>
      <c r="D361" s="10" t="s">
        <v>1018</v>
      </c>
      <c r="E361" s="11">
        <v>3.0356856662245857</v>
      </c>
      <c r="F361" s="11">
        <v>8.1388133114899161E-2</v>
      </c>
      <c r="G361" s="11">
        <v>-3.278397</v>
      </c>
      <c r="H361" s="12">
        <v>4.4931510000000002E-4</v>
      </c>
      <c r="I361" s="12">
        <v>1.2464187500000018E-5</v>
      </c>
      <c r="K361" s="1">
        <v>277.5</v>
      </c>
      <c r="L361" s="1">
        <f t="shared" si="15"/>
        <v>550.65</v>
      </c>
      <c r="M361" s="1">
        <f t="shared" si="16"/>
        <v>8.2471902455753217</v>
      </c>
      <c r="N361" s="4">
        <f t="shared" si="17"/>
        <v>-5.211504579350736</v>
      </c>
    </row>
    <row r="362" spans="1:14" x14ac:dyDescent="0.2">
      <c r="A362" s="10" t="s">
        <v>1364</v>
      </c>
      <c r="B362" s="10" t="s">
        <v>1320</v>
      </c>
      <c r="C362" s="10" t="s">
        <v>1324</v>
      </c>
      <c r="D362" s="10" t="s">
        <v>206</v>
      </c>
      <c r="E362" s="11">
        <v>0.78577988797756682</v>
      </c>
      <c r="F362" s="11">
        <v>0.15158400896791732</v>
      </c>
      <c r="G362" s="11">
        <v>-5.4962970000000002</v>
      </c>
      <c r="H362" s="12">
        <v>6.7845850000000001E-4</v>
      </c>
      <c r="I362" s="12">
        <v>4.8291914285714306E-5</v>
      </c>
      <c r="K362" s="1">
        <v>277.5</v>
      </c>
      <c r="L362" s="1">
        <f t="shared" si="15"/>
        <v>550.65</v>
      </c>
      <c r="M362" s="1">
        <f t="shared" si="16"/>
        <v>8.2471902455753217</v>
      </c>
      <c r="N362" s="4">
        <f t="shared" si="17"/>
        <v>-7.4614103575977548</v>
      </c>
    </row>
    <row r="363" spans="1:14" x14ac:dyDescent="0.2">
      <c r="A363" s="10" t="s">
        <v>1364</v>
      </c>
      <c r="B363" s="10" t="s">
        <v>1320</v>
      </c>
      <c r="C363" s="10" t="s">
        <v>1324</v>
      </c>
      <c r="D363" s="10" t="s">
        <v>1059</v>
      </c>
      <c r="E363" s="11">
        <v>4.2916239801471523</v>
      </c>
      <c r="F363" s="11">
        <v>0.23193102673963217</v>
      </c>
      <c r="G363" s="11">
        <v>-1.993169</v>
      </c>
      <c r="H363" s="12">
        <v>5.224715E-4</v>
      </c>
      <c r="I363" s="12">
        <v>7.6291075000000004E-5</v>
      </c>
      <c r="K363" s="1">
        <v>277.5</v>
      </c>
      <c r="L363" s="1">
        <f t="shared" si="15"/>
        <v>550.65</v>
      </c>
      <c r="M363" s="1">
        <f t="shared" si="16"/>
        <v>8.2471902455753217</v>
      </c>
      <c r="N363" s="4">
        <f t="shared" si="17"/>
        <v>-3.9555662654281694</v>
      </c>
    </row>
    <row r="364" spans="1:14" x14ac:dyDescent="0.2">
      <c r="A364" s="10" t="s">
        <v>1364</v>
      </c>
      <c r="B364" s="10" t="s">
        <v>1320</v>
      </c>
      <c r="C364" s="10" t="s">
        <v>1324</v>
      </c>
      <c r="D364" s="10" t="s">
        <v>191</v>
      </c>
      <c r="E364" s="11">
        <v>1.4326891116760443</v>
      </c>
      <c r="F364" s="11">
        <v>0.14538151460774787</v>
      </c>
      <c r="G364" s="11">
        <v>-4.8545759999999998</v>
      </c>
      <c r="H364" s="12">
        <v>5.9860990000000004E-4</v>
      </c>
      <c r="I364" s="12">
        <v>-5.162801249999991E-5</v>
      </c>
      <c r="K364" s="1">
        <v>277.5</v>
      </c>
      <c r="L364" s="1">
        <f t="shared" si="15"/>
        <v>550.65</v>
      </c>
      <c r="M364" s="1">
        <f t="shared" si="16"/>
        <v>8.2471902455753217</v>
      </c>
      <c r="N364" s="4">
        <f t="shared" si="17"/>
        <v>-6.8145011338992774</v>
      </c>
    </row>
    <row r="365" spans="1:14" x14ac:dyDescent="0.2">
      <c r="A365" s="10" t="s">
        <v>1364</v>
      </c>
      <c r="B365" s="10" t="s">
        <v>1320</v>
      </c>
      <c r="C365" s="10" t="s">
        <v>1324</v>
      </c>
      <c r="D365" s="10" t="s">
        <v>202</v>
      </c>
      <c r="E365" s="11">
        <v>2.0469454060900727</v>
      </c>
      <c r="F365" s="11">
        <v>0.15158400896791732</v>
      </c>
      <c r="G365" s="11">
        <v>-4.2430479999999999</v>
      </c>
      <c r="H365" s="12">
        <v>6.2256829999999999E-4</v>
      </c>
      <c r="I365" s="12">
        <v>-7.5982857142857171E-6</v>
      </c>
      <c r="K365" s="1">
        <v>277.5</v>
      </c>
      <c r="L365" s="1">
        <f t="shared" si="15"/>
        <v>550.65</v>
      </c>
      <c r="M365" s="1">
        <f t="shared" si="16"/>
        <v>8.2471902455753217</v>
      </c>
      <c r="N365" s="4">
        <f t="shared" si="17"/>
        <v>-6.200244839485249</v>
      </c>
    </row>
    <row r="366" spans="1:14" x14ac:dyDescent="0.2">
      <c r="A366" s="10" t="s">
        <v>1364</v>
      </c>
      <c r="B366" s="10" t="s">
        <v>1320</v>
      </c>
      <c r="C366" s="10" t="s">
        <v>1324</v>
      </c>
      <c r="D366" s="10" t="s">
        <v>1056</v>
      </c>
      <c r="E366" s="11">
        <v>1.2736768593968328</v>
      </c>
      <c r="F366" s="11">
        <v>0.23193102673963217</v>
      </c>
      <c r="G366" s="11">
        <v>-4.9922300000000002</v>
      </c>
      <c r="H366" s="12">
        <v>5.4599010000000003E-4</v>
      </c>
      <c r="I366" s="12">
        <v>9.9809675000000033E-5</v>
      </c>
      <c r="K366" s="1">
        <v>277.5</v>
      </c>
      <c r="L366" s="1">
        <f t="shared" si="15"/>
        <v>550.65</v>
      </c>
      <c r="M366" s="1">
        <f t="shared" si="16"/>
        <v>8.2471902455753217</v>
      </c>
      <c r="N366" s="4">
        <f t="shared" si="17"/>
        <v>-6.9735133861784888</v>
      </c>
    </row>
    <row r="367" spans="1:14" x14ac:dyDescent="0.2">
      <c r="A367" s="10" t="s">
        <v>1364</v>
      </c>
      <c r="B367" s="10" t="s">
        <v>1320</v>
      </c>
      <c r="C367" s="10" t="s">
        <v>1324</v>
      </c>
      <c r="D367" s="10" t="s">
        <v>1057</v>
      </c>
      <c r="E367" s="11">
        <v>3.9134866206498309</v>
      </c>
      <c r="F367" s="11">
        <v>0.23193102673963217</v>
      </c>
      <c r="G367" s="11">
        <v>-2.3689399999999998</v>
      </c>
      <c r="H367" s="12">
        <v>5.3844479999999996E-4</v>
      </c>
      <c r="I367" s="12">
        <v>9.2264374999999961E-5</v>
      </c>
      <c r="K367" s="1">
        <v>277.5</v>
      </c>
      <c r="L367" s="1">
        <f t="shared" si="15"/>
        <v>550.65</v>
      </c>
      <c r="M367" s="1">
        <f t="shared" si="16"/>
        <v>8.2471902455753217</v>
      </c>
      <c r="N367" s="4">
        <f t="shared" si="17"/>
        <v>-4.3337036249254908</v>
      </c>
    </row>
    <row r="368" spans="1:14" x14ac:dyDescent="0.2">
      <c r="A368" s="10" t="s">
        <v>1364</v>
      </c>
      <c r="B368" s="10" t="s">
        <v>1320</v>
      </c>
      <c r="C368" s="10" t="s">
        <v>1324</v>
      </c>
      <c r="D368" s="10" t="s">
        <v>1290</v>
      </c>
      <c r="E368" s="11">
        <v>0.5722017243394717</v>
      </c>
      <c r="F368" s="11">
        <v>0.12450315650731827</v>
      </c>
      <c r="G368" s="11">
        <v>-5.5999169999999996</v>
      </c>
      <c r="H368" s="12">
        <v>4.3596420000000002E-4</v>
      </c>
      <c r="I368" s="12">
        <v>-1.0066174999999932E-5</v>
      </c>
      <c r="K368" s="1">
        <v>277.5</v>
      </c>
      <c r="L368" s="1">
        <f t="shared" si="15"/>
        <v>550.65</v>
      </c>
      <c r="M368" s="1">
        <f t="shared" si="16"/>
        <v>8.2471902455753217</v>
      </c>
      <c r="N368" s="4">
        <f t="shared" si="17"/>
        <v>-7.67498852123585</v>
      </c>
    </row>
    <row r="369" spans="1:14" x14ac:dyDescent="0.2">
      <c r="A369" s="10" t="s">
        <v>1364</v>
      </c>
      <c r="B369" s="10" t="s">
        <v>1320</v>
      </c>
      <c r="C369" s="10" t="s">
        <v>1324</v>
      </c>
      <c r="D369" s="10" t="s">
        <v>1102</v>
      </c>
      <c r="E369" s="11">
        <v>4.2219394565388146</v>
      </c>
      <c r="F369" s="11">
        <v>0.12450315650731827</v>
      </c>
      <c r="G369" s="11">
        <v>-1.972693</v>
      </c>
      <c r="H369" s="12">
        <v>4.0527759999999999E-4</v>
      </c>
      <c r="I369" s="12">
        <v>-4.0752774999999958E-5</v>
      </c>
      <c r="K369" s="1">
        <v>277.5</v>
      </c>
      <c r="L369" s="1">
        <f t="shared" si="15"/>
        <v>550.65</v>
      </c>
      <c r="M369" s="1">
        <f t="shared" si="16"/>
        <v>8.2471902455753217</v>
      </c>
      <c r="N369" s="4">
        <f t="shared" si="17"/>
        <v>-4.025250789036507</v>
      </c>
    </row>
    <row r="370" spans="1:14" x14ac:dyDescent="0.2">
      <c r="A370" s="10" t="s">
        <v>1364</v>
      </c>
      <c r="B370" s="10" t="s">
        <v>1320</v>
      </c>
      <c r="C370" s="10" t="s">
        <v>1324</v>
      </c>
      <c r="D370" s="10" t="s">
        <v>1103</v>
      </c>
      <c r="E370" s="11">
        <v>3.0961589794182842</v>
      </c>
      <c r="F370" s="11">
        <v>0.12450315650731827</v>
      </c>
      <c r="G370" s="11">
        <v>-3.091529</v>
      </c>
      <c r="H370" s="12">
        <v>5.0206939999999998E-4</v>
      </c>
      <c r="I370" s="12">
        <v>5.6039025000000032E-5</v>
      </c>
      <c r="K370" s="1">
        <v>277.5</v>
      </c>
      <c r="L370" s="1">
        <f t="shared" si="15"/>
        <v>550.65</v>
      </c>
      <c r="M370" s="1">
        <f t="shared" si="16"/>
        <v>8.2471902455753217</v>
      </c>
      <c r="N370" s="4">
        <f t="shared" si="17"/>
        <v>-5.1510312661570374</v>
      </c>
    </row>
    <row r="371" spans="1:14" x14ac:dyDescent="0.2">
      <c r="E371" s="11"/>
      <c r="F371" s="11"/>
      <c r="G371" s="11"/>
      <c r="H371" s="12"/>
      <c r="I371" s="12"/>
      <c r="N371" s="4"/>
    </row>
    <row r="372" spans="1:14" x14ac:dyDescent="0.2">
      <c r="A372" s="10" t="s">
        <v>1364</v>
      </c>
      <c r="B372" s="10" t="s">
        <v>1320</v>
      </c>
      <c r="C372" s="10" t="s">
        <v>1323</v>
      </c>
      <c r="D372" s="10" t="s">
        <v>428</v>
      </c>
      <c r="E372" s="11">
        <v>-2.4272533463480794</v>
      </c>
      <c r="F372" s="11">
        <v>0.18042191775711619</v>
      </c>
      <c r="G372" s="11">
        <v>-8.8554300000000001</v>
      </c>
      <c r="H372" s="12">
        <v>1.1973489999999999E-3</v>
      </c>
      <c r="I372" s="12">
        <v>6.596799299999999E-4</v>
      </c>
      <c r="K372" s="1">
        <v>248.2</v>
      </c>
      <c r="L372" s="1">
        <f t="shared" si="15"/>
        <v>521.34999999999991</v>
      </c>
      <c r="M372" s="1">
        <f t="shared" si="16"/>
        <v>9.535348032325544</v>
      </c>
      <c r="N372" s="4">
        <f t="shared" si="17"/>
        <v>-11.962601378673623</v>
      </c>
    </row>
    <row r="373" spans="1:14" x14ac:dyDescent="0.2">
      <c r="A373" s="10" t="s">
        <v>1364</v>
      </c>
      <c r="B373" s="10" t="s">
        <v>1320</v>
      </c>
      <c r="C373" s="10" t="s">
        <v>1323</v>
      </c>
      <c r="D373" s="10" t="s">
        <v>586</v>
      </c>
      <c r="E373" s="11">
        <v>-2.6415198007179175</v>
      </c>
      <c r="F373" s="11">
        <v>0.2618967233782924</v>
      </c>
      <c r="G373" s="11">
        <v>-8.9798690000000008</v>
      </c>
      <c r="H373" s="12">
        <v>9.9656929999999999E-4</v>
      </c>
      <c r="I373" s="12">
        <v>4.6803218749999996E-4</v>
      </c>
      <c r="K373" s="1">
        <v>248.2</v>
      </c>
      <c r="L373" s="1">
        <f t="shared" si="15"/>
        <v>521.34999999999991</v>
      </c>
      <c r="M373" s="1">
        <f t="shared" si="16"/>
        <v>9.535348032325544</v>
      </c>
      <c r="N373" s="4">
        <f t="shared" si="17"/>
        <v>-12.176867833043461</v>
      </c>
    </row>
    <row r="374" spans="1:14" x14ac:dyDescent="0.2">
      <c r="A374" s="10" t="s">
        <v>1364</v>
      </c>
      <c r="B374" s="10" t="s">
        <v>1320</v>
      </c>
      <c r="C374" s="10" t="s">
        <v>1323</v>
      </c>
      <c r="D374" s="10" t="s">
        <v>444</v>
      </c>
      <c r="E374" s="11">
        <v>-2.8801946117011923</v>
      </c>
      <c r="F374" s="11">
        <v>0.2618967233782924</v>
      </c>
      <c r="G374" s="11">
        <v>-9.2170269999999999</v>
      </c>
      <c r="H374" s="12">
        <v>8.1346320000000001E-4</v>
      </c>
      <c r="I374" s="12">
        <v>2.8492608749999999E-4</v>
      </c>
      <c r="K374" s="1">
        <v>248.2</v>
      </c>
      <c r="L374" s="1">
        <f t="shared" si="15"/>
        <v>521.34999999999991</v>
      </c>
      <c r="M374" s="1">
        <f t="shared" si="16"/>
        <v>9.535348032325544</v>
      </c>
      <c r="N374" s="4">
        <f t="shared" si="17"/>
        <v>-12.415542644026736</v>
      </c>
    </row>
    <row r="375" spans="1:14" x14ac:dyDescent="0.2">
      <c r="A375" s="10" t="s">
        <v>1364</v>
      </c>
      <c r="B375" s="10" t="s">
        <v>1320</v>
      </c>
      <c r="C375" s="10" t="s">
        <v>1323</v>
      </c>
      <c r="D375" s="10" t="s">
        <v>446</v>
      </c>
      <c r="E375" s="11">
        <v>-2.9369271547515785</v>
      </c>
      <c r="F375" s="11">
        <v>0.2618967233782924</v>
      </c>
      <c r="G375" s="11">
        <v>-9.2733989999999995</v>
      </c>
      <c r="H375" s="12">
        <v>1.035078E-3</v>
      </c>
      <c r="I375" s="12">
        <v>5.0654088750000002E-4</v>
      </c>
      <c r="K375" s="1">
        <v>248.2</v>
      </c>
      <c r="L375" s="1">
        <f t="shared" si="15"/>
        <v>521.34999999999991</v>
      </c>
      <c r="M375" s="1">
        <f t="shared" si="16"/>
        <v>9.535348032325544</v>
      </c>
      <c r="N375" s="4">
        <f t="shared" si="17"/>
        <v>-12.472275187077123</v>
      </c>
    </row>
    <row r="376" spans="1:14" x14ac:dyDescent="0.2">
      <c r="A376" s="10" t="s">
        <v>1364</v>
      </c>
      <c r="B376" s="10" t="s">
        <v>1320</v>
      </c>
      <c r="C376" s="10" t="s">
        <v>1323</v>
      </c>
      <c r="D376" s="10" t="s">
        <v>447</v>
      </c>
      <c r="E376" s="11">
        <v>-2.7455257728591365</v>
      </c>
      <c r="F376" s="11">
        <v>0.2618967233782924</v>
      </c>
      <c r="G376" s="11">
        <v>-9.0832139999999999</v>
      </c>
      <c r="H376" s="12">
        <v>9.9011710000000003E-4</v>
      </c>
      <c r="I376" s="12">
        <v>4.615799875E-4</v>
      </c>
      <c r="K376" s="1">
        <v>248.2</v>
      </c>
      <c r="L376" s="1">
        <f t="shared" si="15"/>
        <v>521.34999999999991</v>
      </c>
      <c r="M376" s="1">
        <f t="shared" si="16"/>
        <v>9.535348032325544</v>
      </c>
      <c r="N376" s="4">
        <f t="shared" si="17"/>
        <v>-12.28087380518468</v>
      </c>
    </row>
    <row r="377" spans="1:14" x14ac:dyDescent="0.2">
      <c r="A377" s="10" t="s">
        <v>1364</v>
      </c>
      <c r="B377" s="10" t="s">
        <v>1320</v>
      </c>
      <c r="C377" s="10" t="s">
        <v>1323</v>
      </c>
      <c r="D377" s="10" t="s">
        <v>459</v>
      </c>
      <c r="E377" s="181">
        <v>-2.8955032531025049</v>
      </c>
      <c r="F377" s="181">
        <v>0.45403765235079596</v>
      </c>
      <c r="G377" s="181">
        <v>-9.2763519999999993</v>
      </c>
      <c r="H377" s="182">
        <v>8.0255340000000004E-4</v>
      </c>
      <c r="I377" s="182">
        <v>2.7937512222222225E-4</v>
      </c>
      <c r="K377" s="1">
        <v>248.2</v>
      </c>
      <c r="L377" s="1">
        <f t="shared" si="15"/>
        <v>521.34999999999991</v>
      </c>
      <c r="M377" s="1">
        <f t="shared" si="16"/>
        <v>9.535348032325544</v>
      </c>
      <c r="N377" s="4">
        <f t="shared" si="17"/>
        <v>-12.430851285428048</v>
      </c>
    </row>
    <row r="378" spans="1:14" x14ac:dyDescent="0.2">
      <c r="E378" s="11"/>
      <c r="F378" s="11"/>
      <c r="G378" s="11"/>
      <c r="H378" s="12"/>
      <c r="I378" s="12"/>
      <c r="K378" s="274"/>
      <c r="L378" s="274"/>
      <c r="M378" s="274"/>
      <c r="N378" s="275"/>
    </row>
    <row r="379" spans="1:14" s="136" customFormat="1" x14ac:dyDescent="0.2">
      <c r="A379" s="184" t="s">
        <v>1335</v>
      </c>
      <c r="B379" s="185"/>
      <c r="C379" s="185"/>
      <c r="D379" s="185"/>
      <c r="E379" s="185"/>
      <c r="F379" s="185"/>
      <c r="G379" s="185"/>
      <c r="H379" s="185"/>
      <c r="I379" s="185"/>
      <c r="J379" s="185"/>
      <c r="L379" s="1"/>
      <c r="M379" s="1"/>
      <c r="N379" s="4"/>
    </row>
    <row r="380" spans="1:14" x14ac:dyDescent="0.2">
      <c r="A380" s="186" t="s">
        <v>1365</v>
      </c>
      <c r="B380" s="186" t="s">
        <v>1322</v>
      </c>
      <c r="C380" s="186" t="s">
        <v>1327</v>
      </c>
      <c r="D380" s="10" t="s">
        <v>695</v>
      </c>
      <c r="E380" s="11">
        <v>-0.2993023799854333</v>
      </c>
      <c r="F380" s="11">
        <v>0.20624107644003131</v>
      </c>
      <c r="G380" s="11">
        <v>-6.6184349999999998</v>
      </c>
      <c r="H380" s="12">
        <v>1.1729780000000001E-3</v>
      </c>
      <c r="I380" s="12">
        <v>6.1252363750000007E-4</v>
      </c>
      <c r="K380" s="1">
        <v>268.60000000000002</v>
      </c>
      <c r="L380" s="1">
        <f t="shared" si="15"/>
        <v>541.75</v>
      </c>
      <c r="M380" s="1">
        <f t="shared" si="16"/>
        <v>8.6164562024357902</v>
      </c>
      <c r="N380" s="4">
        <f t="shared" si="17"/>
        <v>-8.9157585824212227</v>
      </c>
    </row>
    <row r="381" spans="1:14" x14ac:dyDescent="0.2">
      <c r="A381" s="186" t="s">
        <v>1365</v>
      </c>
      <c r="B381" s="186" t="s">
        <v>1322</v>
      </c>
      <c r="C381" s="186" t="s">
        <v>1327</v>
      </c>
      <c r="D381" s="10" t="s">
        <v>697</v>
      </c>
      <c r="E381" s="11">
        <v>-0.41228051756303508</v>
      </c>
      <c r="F381" s="11">
        <v>0.20624107644003131</v>
      </c>
      <c r="G381" s="11">
        <v>-6.7306990000000004</v>
      </c>
      <c r="H381" s="12">
        <v>1.1699200000000001E-3</v>
      </c>
      <c r="I381" s="12">
        <v>6.0946563750000006E-4</v>
      </c>
      <c r="K381" s="1">
        <v>268.60000000000002</v>
      </c>
      <c r="L381" s="1">
        <f t="shared" si="15"/>
        <v>541.75</v>
      </c>
      <c r="M381" s="1">
        <f t="shared" si="16"/>
        <v>8.6164562024357902</v>
      </c>
      <c r="N381" s="4">
        <f t="shared" si="17"/>
        <v>-9.0287367199988253</v>
      </c>
    </row>
    <row r="382" spans="1:14" x14ac:dyDescent="0.2">
      <c r="A382" s="186" t="s">
        <v>1365</v>
      </c>
      <c r="B382" s="186" t="s">
        <v>1322</v>
      </c>
      <c r="C382" s="186" t="s">
        <v>1327</v>
      </c>
      <c r="D382" s="10" t="s">
        <v>699</v>
      </c>
      <c r="E382" s="11">
        <v>-0.50554303220473606</v>
      </c>
      <c r="F382" s="11">
        <v>0.20624107644003131</v>
      </c>
      <c r="G382" s="11">
        <v>-6.823372</v>
      </c>
      <c r="H382" s="12">
        <v>1.0707589999999999E-3</v>
      </c>
      <c r="I382" s="12">
        <v>5.1030463749999989E-4</v>
      </c>
      <c r="K382" s="1">
        <v>268.60000000000002</v>
      </c>
      <c r="L382" s="1">
        <f t="shared" si="15"/>
        <v>541.75</v>
      </c>
      <c r="M382" s="1">
        <f t="shared" si="16"/>
        <v>8.6164562024357902</v>
      </c>
      <c r="N382" s="4">
        <f t="shared" si="17"/>
        <v>-9.1219992346405263</v>
      </c>
    </row>
    <row r="383" spans="1:14" x14ac:dyDescent="0.2">
      <c r="A383" s="186" t="s">
        <v>1365</v>
      </c>
      <c r="B383" s="10" t="s">
        <v>1322</v>
      </c>
      <c r="C383" s="10" t="s">
        <v>1327</v>
      </c>
      <c r="D383" s="10" t="s">
        <v>815</v>
      </c>
      <c r="E383" s="11">
        <v>2.9237618563993095E-3</v>
      </c>
      <c r="F383" s="11">
        <v>0.19269743949889076</v>
      </c>
      <c r="G383" s="11">
        <v>-6.3029279999999996</v>
      </c>
      <c r="H383" s="12">
        <v>1.303759E-3</v>
      </c>
      <c r="I383" s="12">
        <v>7.6560549999999999E-4</v>
      </c>
      <c r="K383" s="1">
        <v>268.60000000000002</v>
      </c>
      <c r="L383" s="1">
        <f t="shared" si="15"/>
        <v>541.75</v>
      </c>
      <c r="M383" s="1">
        <f t="shared" si="16"/>
        <v>8.6164562024357902</v>
      </c>
      <c r="N383" s="4">
        <f t="shared" si="17"/>
        <v>-8.6135324405793909</v>
      </c>
    </row>
    <row r="384" spans="1:14" x14ac:dyDescent="0.2">
      <c r="A384" s="186" t="s">
        <v>1365</v>
      </c>
      <c r="B384" s="10" t="s">
        <v>1322</v>
      </c>
      <c r="C384" s="10" t="s">
        <v>1327</v>
      </c>
      <c r="D384" s="10" t="s">
        <v>849</v>
      </c>
      <c r="E384" s="11">
        <v>-0.48698206615704898</v>
      </c>
      <c r="F384" s="11">
        <v>0.17274902556826713</v>
      </c>
      <c r="G384" s="11">
        <v>-6.7579419999999999</v>
      </c>
      <c r="H384" s="12">
        <v>1.0473450000000001E-3</v>
      </c>
      <c r="I384" s="12">
        <v>5.1698660000000008E-4</v>
      </c>
      <c r="K384" s="1">
        <v>268.60000000000002</v>
      </c>
      <c r="L384" s="1">
        <f t="shared" si="15"/>
        <v>541.75</v>
      </c>
      <c r="M384" s="1">
        <f t="shared" si="16"/>
        <v>8.6164562024357902</v>
      </c>
      <c r="N384" s="4">
        <f t="shared" si="17"/>
        <v>-9.1034382685928392</v>
      </c>
    </row>
    <row r="385" spans="1:14" x14ac:dyDescent="0.2">
      <c r="A385" s="186" t="s">
        <v>1365</v>
      </c>
      <c r="B385" s="10" t="s">
        <v>1322</v>
      </c>
      <c r="C385" s="10" t="s">
        <v>1327</v>
      </c>
      <c r="D385" s="10" t="s">
        <v>733</v>
      </c>
      <c r="E385" s="11">
        <v>-3.4296438091940828E-2</v>
      </c>
      <c r="F385" s="11">
        <v>0.28771228482386962</v>
      </c>
      <c r="G385" s="11">
        <v>-6.3941400000000002</v>
      </c>
      <c r="H385" s="12">
        <v>1.0705479999999999E-3</v>
      </c>
      <c r="I385" s="12">
        <v>5.0965608750000002E-4</v>
      </c>
      <c r="K385" s="1">
        <v>268.60000000000002</v>
      </c>
      <c r="L385" s="1">
        <f t="shared" si="15"/>
        <v>541.75</v>
      </c>
      <c r="M385" s="1">
        <f t="shared" si="16"/>
        <v>8.6164562024357902</v>
      </c>
      <c r="N385" s="4">
        <f t="shared" si="17"/>
        <v>-8.6507526405277311</v>
      </c>
    </row>
    <row r="386" spans="1:14" x14ac:dyDescent="0.2">
      <c r="A386" s="186" t="s">
        <v>1365</v>
      </c>
      <c r="B386" s="10" t="s">
        <v>1322</v>
      </c>
      <c r="C386" s="10" t="s">
        <v>1327</v>
      </c>
      <c r="D386" s="10" t="s">
        <v>751</v>
      </c>
      <c r="E386" s="11">
        <v>-8.2156833157043252E-2</v>
      </c>
      <c r="F386" s="11">
        <v>0.28771228482386962</v>
      </c>
      <c r="G386" s="11">
        <v>-6.4416960000000003</v>
      </c>
      <c r="H386" s="12">
        <v>1.392239E-3</v>
      </c>
      <c r="I386" s="12">
        <v>8.3134708750000005E-4</v>
      </c>
      <c r="K386" s="1">
        <v>268.60000000000002</v>
      </c>
      <c r="L386" s="1">
        <f t="shared" si="15"/>
        <v>541.75</v>
      </c>
      <c r="M386" s="1">
        <f t="shared" si="16"/>
        <v>8.6164562024357902</v>
      </c>
      <c r="N386" s="4">
        <f t="shared" si="17"/>
        <v>-8.6986130355928335</v>
      </c>
    </row>
    <row r="387" spans="1:14" x14ac:dyDescent="0.2">
      <c r="A387" s="186" t="s">
        <v>1365</v>
      </c>
      <c r="B387" s="10" t="s">
        <v>1322</v>
      </c>
      <c r="C387" s="10" t="s">
        <v>1327</v>
      </c>
      <c r="D387" s="10" t="s">
        <v>757</v>
      </c>
      <c r="E387" s="11">
        <v>-0.12961478015793837</v>
      </c>
      <c r="F387" s="11">
        <v>0.27817406222106972</v>
      </c>
      <c r="G387" s="11">
        <v>-6.461436</v>
      </c>
      <c r="H387" s="12">
        <v>9.6005829999999996E-4</v>
      </c>
      <c r="I387" s="12">
        <v>3.9143320000000002E-4</v>
      </c>
      <c r="K387" s="1">
        <v>268.60000000000002</v>
      </c>
      <c r="L387" s="1">
        <f t="shared" si="15"/>
        <v>541.75</v>
      </c>
      <c r="M387" s="1">
        <f t="shared" si="16"/>
        <v>8.6164562024357902</v>
      </c>
      <c r="N387" s="4">
        <f t="shared" si="17"/>
        <v>-8.7460709825937286</v>
      </c>
    </row>
    <row r="388" spans="1:14" x14ac:dyDescent="0.2">
      <c r="A388" s="186" t="s">
        <v>1365</v>
      </c>
      <c r="B388" s="10" t="s">
        <v>1322</v>
      </c>
      <c r="C388" s="10" t="s">
        <v>1327</v>
      </c>
      <c r="D388" s="10" t="s">
        <v>759</v>
      </c>
      <c r="E388" s="11">
        <v>0.26098776594030149</v>
      </c>
      <c r="F388" s="11">
        <v>0.27817406222106972</v>
      </c>
      <c r="G388" s="11">
        <v>-6.0733069999999998</v>
      </c>
      <c r="H388" s="12">
        <v>1.105122E-3</v>
      </c>
      <c r="I388" s="12">
        <v>5.3649690000000011E-4</v>
      </c>
      <c r="K388" s="1">
        <v>268.60000000000002</v>
      </c>
      <c r="L388" s="1">
        <f t="shared" si="15"/>
        <v>541.75</v>
      </c>
      <c r="M388" s="1">
        <f t="shared" si="16"/>
        <v>8.6164562024357902</v>
      </c>
      <c r="N388" s="4">
        <f t="shared" si="17"/>
        <v>-8.3554684364954888</v>
      </c>
    </row>
    <row r="389" spans="1:14" x14ac:dyDescent="0.2">
      <c r="A389" s="186" t="s">
        <v>1365</v>
      </c>
      <c r="B389" s="10" t="s">
        <v>1322</v>
      </c>
      <c r="C389" s="10" t="s">
        <v>1327</v>
      </c>
      <c r="D389" s="10" t="s">
        <v>761</v>
      </c>
      <c r="E389" s="11">
        <v>0.41588467260056383</v>
      </c>
      <c r="F389" s="11">
        <v>0.27817406222106972</v>
      </c>
      <c r="G389" s="11">
        <v>-5.9193910000000001</v>
      </c>
      <c r="H389" s="12">
        <v>1.0797879999999999E-3</v>
      </c>
      <c r="I389" s="12">
        <v>5.1116289999999999E-4</v>
      </c>
      <c r="K389" s="1">
        <v>268.60000000000002</v>
      </c>
      <c r="L389" s="1">
        <f t="shared" si="15"/>
        <v>541.75</v>
      </c>
      <c r="M389" s="1">
        <f t="shared" si="16"/>
        <v>8.6164562024357902</v>
      </c>
      <c r="N389" s="4">
        <f t="shared" si="17"/>
        <v>-8.2005715298352264</v>
      </c>
    </row>
    <row r="390" spans="1:14" x14ac:dyDescent="0.2">
      <c r="A390" s="186" t="s">
        <v>1365</v>
      </c>
      <c r="B390" s="10" t="s">
        <v>1322</v>
      </c>
      <c r="C390" s="10" t="s">
        <v>1327</v>
      </c>
      <c r="D390" s="10" t="s">
        <v>767</v>
      </c>
      <c r="E390" s="11">
        <v>-0.25913901074359202</v>
      </c>
      <c r="F390" s="11">
        <v>0.27817406222106972</v>
      </c>
      <c r="G390" s="11">
        <v>-6.5901399999999999</v>
      </c>
      <c r="H390" s="12">
        <v>1.057075E-3</v>
      </c>
      <c r="I390" s="12">
        <v>4.8844990000000005E-4</v>
      </c>
      <c r="K390" s="1">
        <v>268.60000000000002</v>
      </c>
      <c r="L390" s="1">
        <f t="shared" si="15"/>
        <v>541.75</v>
      </c>
      <c r="M390" s="1">
        <f t="shared" si="16"/>
        <v>8.6164562024357902</v>
      </c>
      <c r="N390" s="4">
        <f t="shared" si="17"/>
        <v>-8.8755952131793823</v>
      </c>
    </row>
    <row r="391" spans="1:14" x14ac:dyDescent="0.2">
      <c r="E391" s="11"/>
      <c r="F391" s="11"/>
      <c r="G391" s="11"/>
      <c r="H391" s="12"/>
      <c r="I391" s="12"/>
      <c r="N391" s="4"/>
    </row>
    <row r="392" spans="1:14" x14ac:dyDescent="0.2">
      <c r="A392" s="10" t="s">
        <v>1364</v>
      </c>
      <c r="B392" s="186" t="s">
        <v>1322</v>
      </c>
      <c r="C392" s="186" t="s">
        <v>1327</v>
      </c>
      <c r="D392" s="10" t="s">
        <v>723</v>
      </c>
      <c r="E392" s="11">
        <v>-0.38135072476463971</v>
      </c>
      <c r="F392" s="11">
        <v>0.28771228482386962</v>
      </c>
      <c r="G392" s="11">
        <v>-6.7389869999999998</v>
      </c>
      <c r="H392" s="12">
        <v>9.3133310000000004E-4</v>
      </c>
      <c r="I392" s="12">
        <v>3.7044118750000012E-4</v>
      </c>
      <c r="K392" s="1">
        <v>268.60000000000002</v>
      </c>
      <c r="L392" s="1">
        <f t="shared" ref="L392:L454" si="18">K392+273.15</f>
        <v>541.75</v>
      </c>
      <c r="M392" s="1">
        <f t="shared" ref="M392:M454" si="19">-2.9+3.38*10^6/L392^2</f>
        <v>8.6164562024357902</v>
      </c>
      <c r="N392" s="4">
        <f t="shared" ref="N392:N454" si="20">E392-M392</f>
        <v>-8.9978069272004291</v>
      </c>
    </row>
    <row r="393" spans="1:14" x14ac:dyDescent="0.2">
      <c r="A393" s="10" t="s">
        <v>1364</v>
      </c>
      <c r="B393" s="10" t="s">
        <v>1322</v>
      </c>
      <c r="C393" s="10" t="s">
        <v>1327</v>
      </c>
      <c r="D393" s="10" t="s">
        <v>731</v>
      </c>
      <c r="E393" s="11">
        <v>-0.64667419842479035</v>
      </c>
      <c r="F393" s="11">
        <v>0.28771228482386962</v>
      </c>
      <c r="G393" s="11">
        <v>-7.0026229999999998</v>
      </c>
      <c r="H393" s="12">
        <v>7.7393990000000005E-4</v>
      </c>
      <c r="I393" s="12">
        <v>2.1304798750000013E-4</v>
      </c>
      <c r="K393" s="1">
        <v>268.60000000000002</v>
      </c>
      <c r="L393" s="1">
        <f t="shared" si="18"/>
        <v>541.75</v>
      </c>
      <c r="M393" s="1">
        <f t="shared" si="19"/>
        <v>8.6164562024357902</v>
      </c>
      <c r="N393" s="4">
        <f t="shared" si="20"/>
        <v>-9.2631304008605806</v>
      </c>
    </row>
    <row r="394" spans="1:14" x14ac:dyDescent="0.2">
      <c r="A394" s="10" t="s">
        <v>1364</v>
      </c>
      <c r="B394" s="10" t="s">
        <v>1322</v>
      </c>
      <c r="C394" s="10" t="s">
        <v>1327</v>
      </c>
      <c r="D394" s="10" t="s">
        <v>861</v>
      </c>
      <c r="E394" s="11">
        <v>-0.99063636354590479</v>
      </c>
      <c r="F394" s="11">
        <v>0.19427451624661737</v>
      </c>
      <c r="G394" s="11">
        <v>-7.2437360000000002</v>
      </c>
      <c r="H394" s="12">
        <v>9.6236949999999998E-4</v>
      </c>
      <c r="I394" s="12">
        <v>4.1818478750000004E-4</v>
      </c>
      <c r="K394" s="1">
        <v>268.60000000000002</v>
      </c>
      <c r="L394" s="1">
        <f t="shared" si="18"/>
        <v>541.75</v>
      </c>
      <c r="M394" s="1">
        <f t="shared" si="19"/>
        <v>8.6164562024357902</v>
      </c>
      <c r="N394" s="4">
        <f t="shared" si="20"/>
        <v>-9.607092565981695</v>
      </c>
    </row>
    <row r="395" spans="1:14" x14ac:dyDescent="0.2">
      <c r="A395" s="10" t="s">
        <v>1364</v>
      </c>
      <c r="B395" s="10" t="s">
        <v>1322</v>
      </c>
      <c r="C395" s="10" t="s">
        <v>1327</v>
      </c>
      <c r="D395" s="10" t="s">
        <v>864</v>
      </c>
      <c r="E395" s="11">
        <v>-0.67626562266476231</v>
      </c>
      <c r="F395" s="11">
        <v>0.19427451624661737</v>
      </c>
      <c r="G395" s="11">
        <v>-6.9313330000000004</v>
      </c>
      <c r="H395" s="12">
        <v>7.9262319999999996E-4</v>
      </c>
      <c r="I395" s="12">
        <v>2.4843848750000003E-4</v>
      </c>
      <c r="K395" s="1">
        <v>268.60000000000002</v>
      </c>
      <c r="L395" s="1">
        <f t="shared" si="18"/>
        <v>541.75</v>
      </c>
      <c r="M395" s="1">
        <f t="shared" si="19"/>
        <v>8.6164562024357902</v>
      </c>
      <c r="N395" s="4">
        <f t="shared" si="20"/>
        <v>-9.2927218251005534</v>
      </c>
    </row>
    <row r="396" spans="1:14" x14ac:dyDescent="0.2">
      <c r="A396" s="10" t="s">
        <v>1364</v>
      </c>
      <c r="B396" s="10" t="s">
        <v>1320</v>
      </c>
      <c r="C396" s="10" t="s">
        <v>1327</v>
      </c>
      <c r="D396" s="10" t="s">
        <v>866</v>
      </c>
      <c r="E396" s="11">
        <v>-0.65259345143564573</v>
      </c>
      <c r="F396" s="11">
        <v>0.19427451624661737</v>
      </c>
      <c r="G396" s="11">
        <v>-6.9078090000000003</v>
      </c>
      <c r="H396" s="12">
        <v>7.8034589999999998E-4</v>
      </c>
      <c r="I396" s="12">
        <v>2.3616118750000004E-4</v>
      </c>
      <c r="K396" s="1">
        <v>268.60000000000002</v>
      </c>
      <c r="L396" s="1">
        <f t="shared" si="18"/>
        <v>541.75</v>
      </c>
      <c r="M396" s="1">
        <f t="shared" si="19"/>
        <v>8.6164562024357902</v>
      </c>
      <c r="N396" s="4">
        <f t="shared" si="20"/>
        <v>-9.269049653871436</v>
      </c>
    </row>
    <row r="397" spans="1:14" x14ac:dyDescent="0.2">
      <c r="A397" s="10" t="s">
        <v>1364</v>
      </c>
      <c r="B397" s="10" t="s">
        <v>1320</v>
      </c>
      <c r="C397" s="10" t="s">
        <v>1327</v>
      </c>
      <c r="D397" s="10" t="s">
        <v>785</v>
      </c>
      <c r="E397" s="11">
        <v>-7.9971406443224424E-2</v>
      </c>
      <c r="F397" s="11">
        <v>0.27817406222106972</v>
      </c>
      <c r="G397" s="11">
        <v>-6.4121069999999998</v>
      </c>
      <c r="H397" s="12">
        <v>7.5930020000000004E-4</v>
      </c>
      <c r="I397" s="12">
        <v>1.906751000000001E-4</v>
      </c>
      <c r="K397" s="1">
        <v>268.60000000000002</v>
      </c>
      <c r="L397" s="1">
        <f t="shared" si="18"/>
        <v>541.75</v>
      </c>
      <c r="M397" s="1">
        <f t="shared" si="19"/>
        <v>8.6164562024357902</v>
      </c>
      <c r="N397" s="4">
        <f t="shared" si="20"/>
        <v>-8.6964276088790147</v>
      </c>
    </row>
    <row r="398" spans="1:14" x14ac:dyDescent="0.2">
      <c r="A398" s="10" t="s">
        <v>1364</v>
      </c>
      <c r="B398" s="10" t="s">
        <v>1320</v>
      </c>
      <c r="C398" s="10" t="s">
        <v>1327</v>
      </c>
      <c r="D398" s="10" t="s">
        <v>795</v>
      </c>
      <c r="E398" s="11">
        <v>-0.52175879892035759</v>
      </c>
      <c r="F398" s="11">
        <v>0.19269743949889076</v>
      </c>
      <c r="G398" s="11">
        <v>-6.8243020000000003</v>
      </c>
      <c r="H398" s="12">
        <v>6.3762770000000001E-4</v>
      </c>
      <c r="I398" s="12">
        <v>9.9474199999999963E-5</v>
      </c>
      <c r="K398" s="1">
        <v>268.60000000000002</v>
      </c>
      <c r="L398" s="1">
        <f t="shared" si="18"/>
        <v>541.75</v>
      </c>
      <c r="M398" s="1">
        <f t="shared" si="19"/>
        <v>8.6164562024357902</v>
      </c>
      <c r="N398" s="4">
        <f t="shared" si="20"/>
        <v>-9.1382150013561478</v>
      </c>
    </row>
    <row r="399" spans="1:14" x14ac:dyDescent="0.2">
      <c r="A399" s="10" t="s">
        <v>1364</v>
      </c>
      <c r="B399" s="10" t="s">
        <v>1320</v>
      </c>
      <c r="C399" s="10" t="s">
        <v>1327</v>
      </c>
      <c r="D399" s="10" t="s">
        <v>811</v>
      </c>
      <c r="E399" s="11">
        <v>-0.40333604477094109</v>
      </c>
      <c r="F399" s="11">
        <v>0.19269743949889076</v>
      </c>
      <c r="G399" s="11">
        <v>-6.706626</v>
      </c>
      <c r="H399" s="12">
        <v>7.5942230000000004E-4</v>
      </c>
      <c r="I399" s="12">
        <v>2.212688E-4</v>
      </c>
      <c r="K399" s="1">
        <v>268.60000000000002</v>
      </c>
      <c r="L399" s="1">
        <f t="shared" si="18"/>
        <v>541.75</v>
      </c>
      <c r="M399" s="1">
        <f t="shared" si="19"/>
        <v>8.6164562024357902</v>
      </c>
      <c r="N399" s="4">
        <f t="shared" si="20"/>
        <v>-9.0197922472067305</v>
      </c>
    </row>
    <row r="400" spans="1:14" x14ac:dyDescent="0.2">
      <c r="A400" s="10" t="s">
        <v>1364</v>
      </c>
      <c r="B400" s="10" t="s">
        <v>1322</v>
      </c>
      <c r="C400" s="10" t="s">
        <v>1327</v>
      </c>
      <c r="D400" s="10" t="s">
        <v>813</v>
      </c>
      <c r="E400" s="11">
        <v>0.3282139878035828</v>
      </c>
      <c r="F400" s="11">
        <v>0.19269743949889076</v>
      </c>
      <c r="G400" s="11">
        <v>-5.9796889999999996</v>
      </c>
      <c r="H400" s="12">
        <v>8.6760380000000005E-4</v>
      </c>
      <c r="I400" s="12">
        <v>3.2945030000000001E-4</v>
      </c>
      <c r="K400" s="1">
        <v>268.60000000000002</v>
      </c>
      <c r="L400" s="1">
        <f t="shared" si="18"/>
        <v>541.75</v>
      </c>
      <c r="M400" s="1">
        <f t="shared" si="19"/>
        <v>8.6164562024357902</v>
      </c>
      <c r="N400" s="4">
        <f t="shared" si="20"/>
        <v>-8.2882422146322074</v>
      </c>
    </row>
    <row r="401" spans="1:14" x14ac:dyDescent="0.2">
      <c r="A401" s="10" t="s">
        <v>1364</v>
      </c>
      <c r="B401" s="10" t="s">
        <v>1320</v>
      </c>
      <c r="C401" s="10" t="s">
        <v>1327</v>
      </c>
      <c r="D401" s="10" t="s">
        <v>851</v>
      </c>
      <c r="E401" s="11">
        <v>-0.38267061451702222</v>
      </c>
      <c r="F401" s="11">
        <v>0.17274902556826713</v>
      </c>
      <c r="G401" s="11">
        <v>-6.6542849999999998</v>
      </c>
      <c r="H401" s="12">
        <v>6.8830439999999996E-4</v>
      </c>
      <c r="I401" s="12">
        <v>1.5794599999999995E-4</v>
      </c>
      <c r="K401" s="1">
        <v>268.60000000000002</v>
      </c>
      <c r="L401" s="1">
        <f t="shared" si="18"/>
        <v>541.75</v>
      </c>
      <c r="M401" s="1">
        <f t="shared" si="19"/>
        <v>8.6164562024357902</v>
      </c>
      <c r="N401" s="4">
        <f t="shared" si="20"/>
        <v>-8.9991268169528134</v>
      </c>
    </row>
    <row r="402" spans="1:14" x14ac:dyDescent="0.2">
      <c r="A402" s="10" t="s">
        <v>1364</v>
      </c>
      <c r="B402" s="10" t="s">
        <v>1320</v>
      </c>
      <c r="C402" s="10" t="s">
        <v>1327</v>
      </c>
      <c r="D402" s="10" t="s">
        <v>853</v>
      </c>
      <c r="E402" s="11">
        <v>-0.61551548680049972</v>
      </c>
      <c r="F402" s="11">
        <v>0.17274902556826713</v>
      </c>
      <c r="G402" s="11">
        <v>-6.885669</v>
      </c>
      <c r="H402" s="12">
        <v>8.5649109999999995E-4</v>
      </c>
      <c r="I402" s="12">
        <v>3.2613269999999994E-4</v>
      </c>
      <c r="K402" s="1">
        <v>268.60000000000002</v>
      </c>
      <c r="L402" s="1">
        <f t="shared" si="18"/>
        <v>541.75</v>
      </c>
      <c r="M402" s="1">
        <f t="shared" si="19"/>
        <v>8.6164562024357902</v>
      </c>
      <c r="N402" s="4">
        <f t="shared" si="20"/>
        <v>-9.2319716892362891</v>
      </c>
    </row>
    <row r="403" spans="1:14" x14ac:dyDescent="0.2">
      <c r="E403" s="11"/>
      <c r="F403" s="11"/>
      <c r="G403" s="11"/>
      <c r="H403" s="12"/>
      <c r="I403" s="12"/>
      <c r="N403" s="4"/>
    </row>
    <row r="404" spans="1:14" x14ac:dyDescent="0.2">
      <c r="A404" s="10" t="s">
        <v>1365</v>
      </c>
      <c r="B404" s="10" t="s">
        <v>1322</v>
      </c>
      <c r="C404" s="10" t="s">
        <v>1326</v>
      </c>
      <c r="D404" s="10" t="s">
        <v>744</v>
      </c>
      <c r="E404" s="11">
        <v>-0.52169230587817417</v>
      </c>
      <c r="F404" s="11">
        <v>0.28771228482386962</v>
      </c>
      <c r="G404" s="11">
        <v>-6.8784359999999998</v>
      </c>
      <c r="H404" s="12">
        <v>1.0058560000000001E-3</v>
      </c>
      <c r="I404" s="12">
        <v>4.4496408750000014E-4</v>
      </c>
      <c r="K404" s="1">
        <v>243.4</v>
      </c>
      <c r="L404" s="1">
        <f t="shared" si="18"/>
        <v>516.54999999999995</v>
      </c>
      <c r="M404" s="1">
        <f t="shared" si="19"/>
        <v>9.7675307884007889</v>
      </c>
      <c r="N404" s="4">
        <f t="shared" si="20"/>
        <v>-10.289223094278963</v>
      </c>
    </row>
    <row r="405" spans="1:14" x14ac:dyDescent="0.2">
      <c r="A405" s="10" t="s">
        <v>1365</v>
      </c>
      <c r="B405" s="10" t="s">
        <v>1322</v>
      </c>
      <c r="C405" s="10" t="s">
        <v>1326</v>
      </c>
      <c r="D405" s="10" t="s">
        <v>746</v>
      </c>
      <c r="E405" s="11">
        <v>-0.4074205303363776</v>
      </c>
      <c r="F405" s="11">
        <v>0.28771228482386962</v>
      </c>
      <c r="G405" s="11">
        <v>-6.7648910000000004</v>
      </c>
      <c r="H405" s="12">
        <v>1.115186E-3</v>
      </c>
      <c r="I405" s="12">
        <v>5.5429408750000007E-4</v>
      </c>
      <c r="K405" s="1">
        <v>243.4</v>
      </c>
      <c r="L405" s="1">
        <f t="shared" si="18"/>
        <v>516.54999999999995</v>
      </c>
      <c r="M405" s="1">
        <f t="shared" si="19"/>
        <v>9.7675307884007889</v>
      </c>
      <c r="N405" s="4">
        <f t="shared" si="20"/>
        <v>-10.174951318737167</v>
      </c>
    </row>
    <row r="406" spans="1:14" x14ac:dyDescent="0.2">
      <c r="A406" s="186" t="s">
        <v>1364</v>
      </c>
      <c r="B406" s="186" t="s">
        <v>1320</v>
      </c>
      <c r="C406" s="186" t="s">
        <v>1326</v>
      </c>
      <c r="D406" s="10" t="s">
        <v>714</v>
      </c>
      <c r="E406" s="11">
        <v>-0.81664048684282342</v>
      </c>
      <c r="F406" s="11">
        <v>0.20624107644003131</v>
      </c>
      <c r="G406" s="11">
        <v>-7.1325029999999998</v>
      </c>
      <c r="H406" s="12">
        <v>8.6421139999999996E-4</v>
      </c>
      <c r="I406" s="12">
        <v>3.0375703749999994E-4</v>
      </c>
      <c r="K406" s="1">
        <v>243.4</v>
      </c>
      <c r="L406" s="1">
        <f t="shared" si="18"/>
        <v>516.54999999999995</v>
      </c>
      <c r="M406" s="1">
        <f t="shared" si="19"/>
        <v>9.7675307884007889</v>
      </c>
      <c r="N406" s="4">
        <f t="shared" si="20"/>
        <v>-10.584171275243612</v>
      </c>
    </row>
    <row r="407" spans="1:14" x14ac:dyDescent="0.2">
      <c r="A407" s="186" t="s">
        <v>1364</v>
      </c>
      <c r="B407" s="186" t="s">
        <v>1320</v>
      </c>
      <c r="C407" s="186" t="s">
        <v>1326</v>
      </c>
      <c r="D407" s="10" t="s">
        <v>716</v>
      </c>
      <c r="E407" s="11">
        <v>-0.84209941334134619</v>
      </c>
      <c r="F407" s="11">
        <v>0.20624107644003131</v>
      </c>
      <c r="G407" s="11">
        <v>-7.1578010000000001</v>
      </c>
      <c r="H407" s="12">
        <v>8.2160540000000002E-4</v>
      </c>
      <c r="I407" s="12">
        <v>2.6115103750000001E-4</v>
      </c>
      <c r="K407" s="1">
        <v>243.4</v>
      </c>
      <c r="L407" s="1">
        <f t="shared" si="18"/>
        <v>516.54999999999995</v>
      </c>
      <c r="M407" s="1">
        <f t="shared" si="19"/>
        <v>9.7675307884007889</v>
      </c>
      <c r="N407" s="4">
        <f t="shared" si="20"/>
        <v>-10.609630201742135</v>
      </c>
    </row>
    <row r="408" spans="1:14" x14ac:dyDescent="0.2">
      <c r="A408" s="186" t="s">
        <v>1364</v>
      </c>
      <c r="B408" s="10" t="s">
        <v>1320</v>
      </c>
      <c r="C408" s="10" t="s">
        <v>1326</v>
      </c>
      <c r="D408" s="10" t="s">
        <v>725</v>
      </c>
      <c r="E408" s="11">
        <v>-1.4664641128528944</v>
      </c>
      <c r="F408" s="11">
        <v>0.28771228482386962</v>
      </c>
      <c r="G408" s="11">
        <v>-7.8171989999999996</v>
      </c>
      <c r="H408" s="12">
        <v>6.0896279999999995E-4</v>
      </c>
      <c r="I408" s="12">
        <v>4.8070887500000024E-5</v>
      </c>
      <c r="K408" s="1">
        <v>243.4</v>
      </c>
      <c r="L408" s="1">
        <f t="shared" si="18"/>
        <v>516.54999999999995</v>
      </c>
      <c r="M408" s="1">
        <f t="shared" si="19"/>
        <v>9.7675307884007889</v>
      </c>
      <c r="N408" s="4">
        <f t="shared" si="20"/>
        <v>-11.233994901253684</v>
      </c>
    </row>
    <row r="409" spans="1:14" x14ac:dyDescent="0.2">
      <c r="A409" s="186" t="s">
        <v>1364</v>
      </c>
      <c r="B409" s="10" t="s">
        <v>1320</v>
      </c>
      <c r="C409" s="10" t="s">
        <v>1326</v>
      </c>
      <c r="D409" s="10" t="s">
        <v>729</v>
      </c>
      <c r="E409" s="11">
        <v>-0.80548524648749176</v>
      </c>
      <c r="F409" s="11">
        <v>0.28771228482386962</v>
      </c>
      <c r="G409" s="11">
        <v>-7.1604239999999999</v>
      </c>
      <c r="H409" s="12">
        <v>7.1602099999999995E-4</v>
      </c>
      <c r="I409" s="12">
        <v>1.5512908750000003E-4</v>
      </c>
      <c r="K409" s="1">
        <v>243.4</v>
      </c>
      <c r="L409" s="1">
        <f t="shared" si="18"/>
        <v>516.54999999999995</v>
      </c>
      <c r="M409" s="1">
        <f t="shared" si="19"/>
        <v>9.7675307884007889</v>
      </c>
      <c r="N409" s="4">
        <f t="shared" si="20"/>
        <v>-10.57301603488828</v>
      </c>
    </row>
    <row r="410" spans="1:14" x14ac:dyDescent="0.2">
      <c r="A410" s="186" t="s">
        <v>1364</v>
      </c>
      <c r="B410" s="10" t="s">
        <v>1320</v>
      </c>
      <c r="C410" s="10" t="s">
        <v>1326</v>
      </c>
      <c r="D410" s="10" t="s">
        <v>748</v>
      </c>
      <c r="E410" s="11">
        <v>-0.58581714380323557</v>
      </c>
      <c r="F410" s="11">
        <v>0.28771228482386962</v>
      </c>
      <c r="G410" s="11">
        <v>-6.9421530000000002</v>
      </c>
      <c r="H410" s="12">
        <v>9.2151380000000005E-4</v>
      </c>
      <c r="I410" s="12">
        <v>3.6062188750000013E-4</v>
      </c>
      <c r="K410" s="1">
        <v>243.4</v>
      </c>
      <c r="L410" s="1">
        <f t="shared" si="18"/>
        <v>516.54999999999995</v>
      </c>
      <c r="M410" s="1">
        <f t="shared" si="19"/>
        <v>9.7675307884007889</v>
      </c>
      <c r="N410" s="4">
        <f t="shared" si="20"/>
        <v>-10.353347932204024</v>
      </c>
    </row>
    <row r="411" spans="1:14" x14ac:dyDescent="0.2">
      <c r="A411" s="186" t="s">
        <v>1364</v>
      </c>
      <c r="B411" s="10" t="s">
        <v>1320</v>
      </c>
      <c r="C411" s="10" t="s">
        <v>1326</v>
      </c>
      <c r="D411" s="10" t="s">
        <v>855</v>
      </c>
      <c r="E411" s="11">
        <v>-0.74991571588967076</v>
      </c>
      <c r="F411" s="11">
        <v>0.17274902556826713</v>
      </c>
      <c r="G411" s="11">
        <v>-7.0192259999999997</v>
      </c>
      <c r="H411" s="12">
        <v>9.0818840000000001E-4</v>
      </c>
      <c r="I411" s="12">
        <v>3.7783000000000001E-4</v>
      </c>
      <c r="K411" s="1">
        <v>243.4</v>
      </c>
      <c r="L411" s="1">
        <f t="shared" si="18"/>
        <v>516.54999999999995</v>
      </c>
      <c r="M411" s="1">
        <f t="shared" si="19"/>
        <v>9.7675307884007889</v>
      </c>
      <c r="N411" s="4">
        <f t="shared" si="20"/>
        <v>-10.51744650429046</v>
      </c>
    </row>
    <row r="412" spans="1:14" x14ac:dyDescent="0.2">
      <c r="A412" s="186" t="s">
        <v>1364</v>
      </c>
      <c r="B412" s="186" t="s">
        <v>1320</v>
      </c>
      <c r="C412" s="186" t="s">
        <v>1326</v>
      </c>
      <c r="D412" s="10" t="s">
        <v>704</v>
      </c>
      <c r="E412" s="11">
        <v>-1.4866456056256139</v>
      </c>
      <c r="F412" s="11">
        <v>0.20624107644003131</v>
      </c>
      <c r="G412" s="11">
        <v>-7.798273</v>
      </c>
      <c r="H412" s="12">
        <v>5.509337E-4</v>
      </c>
      <c r="I412" s="12">
        <v>-9.5206625000000128E-6</v>
      </c>
      <c r="K412" s="1">
        <v>243.4</v>
      </c>
      <c r="L412" s="1">
        <f t="shared" si="18"/>
        <v>516.54999999999995</v>
      </c>
      <c r="M412" s="1">
        <f t="shared" si="19"/>
        <v>9.7675307884007889</v>
      </c>
      <c r="N412" s="4">
        <f t="shared" si="20"/>
        <v>-11.254176394026402</v>
      </c>
    </row>
    <row r="413" spans="1:14" x14ac:dyDescent="0.2">
      <c r="A413" s="186" t="s">
        <v>1364</v>
      </c>
      <c r="B413" s="186" t="s">
        <v>1320</v>
      </c>
      <c r="C413" s="186" t="s">
        <v>1326</v>
      </c>
      <c r="D413" s="10" t="s">
        <v>706</v>
      </c>
      <c r="E413" s="11">
        <v>-1.6787368188942997</v>
      </c>
      <c r="F413" s="11">
        <v>0.20624107644003131</v>
      </c>
      <c r="G413" s="11">
        <v>-7.9891500000000004</v>
      </c>
      <c r="H413" s="12">
        <v>5.5031640000000005E-4</v>
      </c>
      <c r="I413" s="12">
        <v>-1.0137962499999964E-5</v>
      </c>
      <c r="K413" s="1">
        <v>243.4</v>
      </c>
      <c r="L413" s="1">
        <f t="shared" si="18"/>
        <v>516.54999999999995</v>
      </c>
      <c r="M413" s="1">
        <f t="shared" si="19"/>
        <v>9.7675307884007889</v>
      </c>
      <c r="N413" s="4">
        <f t="shared" si="20"/>
        <v>-11.446267607295088</v>
      </c>
    </row>
    <row r="414" spans="1:14" x14ac:dyDescent="0.2">
      <c r="A414" s="186" t="s">
        <v>1364</v>
      </c>
      <c r="B414" s="10" t="s">
        <v>1321</v>
      </c>
      <c r="C414" s="10" t="s">
        <v>1326</v>
      </c>
      <c r="D414" s="10" t="s">
        <v>727</v>
      </c>
      <c r="E414" s="11">
        <v>-0.62098581874536762</v>
      </c>
      <c r="F414" s="11">
        <v>0.28771228482386962</v>
      </c>
      <c r="G414" s="11">
        <v>-6.9770979999999998</v>
      </c>
      <c r="H414" s="12">
        <v>6.3570239999999995E-4</v>
      </c>
      <c r="I414" s="12">
        <v>7.4810487500000028E-5</v>
      </c>
      <c r="K414" s="1">
        <v>243.4</v>
      </c>
      <c r="L414" s="1">
        <f t="shared" si="18"/>
        <v>516.54999999999995</v>
      </c>
      <c r="M414" s="1">
        <f t="shared" si="19"/>
        <v>9.7675307884007889</v>
      </c>
      <c r="N414" s="4">
        <f t="shared" si="20"/>
        <v>-10.388516607146157</v>
      </c>
    </row>
    <row r="415" spans="1:14" x14ac:dyDescent="0.2">
      <c r="A415" s="186" t="s">
        <v>1364</v>
      </c>
      <c r="B415" s="10" t="s">
        <v>1322</v>
      </c>
      <c r="C415" s="10" t="s">
        <v>1326</v>
      </c>
      <c r="D415" s="10" t="s">
        <v>750</v>
      </c>
      <c r="E415" s="11">
        <v>-7.7143745278451803E-3</v>
      </c>
      <c r="F415" s="11">
        <v>0.28771228482386962</v>
      </c>
      <c r="G415" s="11">
        <v>-6.3677270000000004</v>
      </c>
      <c r="H415" s="12">
        <v>5.4879620000000001E-4</v>
      </c>
      <c r="I415" s="12">
        <v>-1.2095712499999916E-5</v>
      </c>
      <c r="K415" s="1">
        <v>243.4</v>
      </c>
      <c r="L415" s="1">
        <f t="shared" si="18"/>
        <v>516.54999999999995</v>
      </c>
      <c r="M415" s="1">
        <f t="shared" si="19"/>
        <v>9.7675307884007889</v>
      </c>
      <c r="N415" s="4">
        <f t="shared" si="20"/>
        <v>-9.7752451629286341</v>
      </c>
    </row>
    <row r="416" spans="1:14" x14ac:dyDescent="0.2">
      <c r="A416" s="186" t="s">
        <v>1364</v>
      </c>
      <c r="B416" s="10" t="s">
        <v>1322</v>
      </c>
      <c r="C416" s="10" t="s">
        <v>1326</v>
      </c>
      <c r="D416" s="10" t="s">
        <v>793</v>
      </c>
      <c r="E416" s="11">
        <v>-2.1840328218496463</v>
      </c>
      <c r="F416" s="11">
        <v>0.19269743949889076</v>
      </c>
      <c r="G416" s="11">
        <v>-8.4760939999999998</v>
      </c>
      <c r="H416" s="12">
        <v>5.2083559999999997E-4</v>
      </c>
      <c r="I416" s="12">
        <v>-1.7317900000000074E-5</v>
      </c>
      <c r="K416" s="1">
        <v>243.4</v>
      </c>
      <c r="L416" s="1">
        <f t="shared" si="18"/>
        <v>516.54999999999995</v>
      </c>
      <c r="M416" s="1">
        <f t="shared" si="19"/>
        <v>9.7675307884007889</v>
      </c>
      <c r="N416" s="4">
        <f t="shared" si="20"/>
        <v>-11.951563610250435</v>
      </c>
    </row>
    <row r="417" spans="1:14" x14ac:dyDescent="0.2">
      <c r="A417" s="186" t="s">
        <v>1364</v>
      </c>
      <c r="B417" s="10" t="s">
        <v>1322</v>
      </c>
      <c r="C417" s="10" t="s">
        <v>1326</v>
      </c>
      <c r="D417" s="10" t="s">
        <v>797</v>
      </c>
      <c r="E417" s="11">
        <v>-1.7489633462516307</v>
      </c>
      <c r="F417" s="11">
        <v>0.19269743949889076</v>
      </c>
      <c r="G417" s="11">
        <v>-8.043768</v>
      </c>
      <c r="H417" s="12">
        <v>5.8555219999999999E-4</v>
      </c>
      <c r="I417" s="12">
        <v>4.739869999999995E-5</v>
      </c>
      <c r="K417" s="1">
        <v>243.4</v>
      </c>
      <c r="L417" s="1">
        <f t="shared" si="18"/>
        <v>516.54999999999995</v>
      </c>
      <c r="M417" s="1">
        <f t="shared" si="19"/>
        <v>9.7675307884007889</v>
      </c>
      <c r="N417" s="4">
        <f t="shared" si="20"/>
        <v>-11.516494134652419</v>
      </c>
    </row>
    <row r="418" spans="1:14" x14ac:dyDescent="0.2">
      <c r="A418" s="186" t="s">
        <v>1364</v>
      </c>
      <c r="B418" s="10" t="s">
        <v>1321</v>
      </c>
      <c r="C418" s="10" t="s">
        <v>1326</v>
      </c>
      <c r="D418" s="10" t="s">
        <v>837</v>
      </c>
      <c r="E418" s="11">
        <v>-0.8781251035451243</v>
      </c>
      <c r="F418" s="11">
        <v>0.17274902556826713</v>
      </c>
      <c r="G418" s="11">
        <v>-7.1466310000000002</v>
      </c>
      <c r="H418" s="12">
        <v>5.4975249999999999E-4</v>
      </c>
      <c r="I418" s="12">
        <v>1.9394099999999978E-5</v>
      </c>
      <c r="K418" s="1">
        <v>243.4</v>
      </c>
      <c r="L418" s="1">
        <f t="shared" si="18"/>
        <v>516.54999999999995</v>
      </c>
      <c r="M418" s="1">
        <f t="shared" si="19"/>
        <v>9.7675307884007889</v>
      </c>
      <c r="N418" s="4">
        <f t="shared" si="20"/>
        <v>-10.645655891945914</v>
      </c>
    </row>
    <row r="419" spans="1:14" x14ac:dyDescent="0.2">
      <c r="A419" s="186" t="s">
        <v>1364</v>
      </c>
      <c r="B419" s="10" t="s">
        <v>1322</v>
      </c>
      <c r="C419" s="10" t="s">
        <v>1326</v>
      </c>
      <c r="D419" s="10" t="s">
        <v>839</v>
      </c>
      <c r="E419" s="11">
        <v>-0.64934271937400201</v>
      </c>
      <c r="F419" s="11">
        <v>0.17274902556826713</v>
      </c>
      <c r="G419" s="11">
        <v>-6.9192840000000002</v>
      </c>
      <c r="H419" s="12">
        <v>7.0620109999999998E-4</v>
      </c>
      <c r="I419" s="12">
        <v>1.7584269999999997E-4</v>
      </c>
      <c r="K419" s="1">
        <v>243.4</v>
      </c>
      <c r="L419" s="1">
        <f t="shared" si="18"/>
        <v>516.54999999999995</v>
      </c>
      <c r="M419" s="1">
        <f t="shared" si="19"/>
        <v>9.7675307884007889</v>
      </c>
      <c r="N419" s="4">
        <f t="shared" si="20"/>
        <v>-10.416873507774792</v>
      </c>
    </row>
    <row r="420" spans="1:14" x14ac:dyDescent="0.2">
      <c r="A420" s="186" t="s">
        <v>1364</v>
      </c>
      <c r="B420" s="10" t="s">
        <v>1322</v>
      </c>
      <c r="C420" s="10" t="s">
        <v>1326</v>
      </c>
      <c r="D420" s="10" t="s">
        <v>841</v>
      </c>
      <c r="E420" s="11">
        <v>-0.16183005749070833</v>
      </c>
      <c r="F420" s="11">
        <v>0.17274902556826713</v>
      </c>
      <c r="G420" s="11">
        <v>-6.4348299999999998</v>
      </c>
      <c r="H420" s="12">
        <v>5.5215530000000002E-4</v>
      </c>
      <c r="I420" s="12">
        <v>2.1796900000000015E-5</v>
      </c>
      <c r="K420" s="1">
        <v>243.4</v>
      </c>
      <c r="L420" s="1">
        <f t="shared" si="18"/>
        <v>516.54999999999995</v>
      </c>
      <c r="M420" s="1">
        <f t="shared" si="19"/>
        <v>9.7675307884007889</v>
      </c>
      <c r="N420" s="4">
        <f t="shared" si="20"/>
        <v>-9.9293608458914981</v>
      </c>
    </row>
    <row r="421" spans="1:14" x14ac:dyDescent="0.2">
      <c r="A421" s="186" t="s">
        <v>1364</v>
      </c>
      <c r="B421" s="10" t="s">
        <v>1320</v>
      </c>
      <c r="C421" s="10" t="s">
        <v>1326</v>
      </c>
      <c r="D421" s="10" t="s">
        <v>843</v>
      </c>
      <c r="E421" s="11">
        <v>-1.1817289185153124</v>
      </c>
      <c r="F421" s="11">
        <v>0.17274902556826713</v>
      </c>
      <c r="G421" s="11">
        <v>-7.4483300000000003</v>
      </c>
      <c r="H421" s="12">
        <v>6.3173530000000002E-4</v>
      </c>
      <c r="I421" s="12">
        <v>1.0137690000000001E-4</v>
      </c>
      <c r="K421" s="1">
        <v>243.4</v>
      </c>
      <c r="L421" s="1">
        <f t="shared" si="18"/>
        <v>516.54999999999995</v>
      </c>
      <c r="M421" s="1">
        <f t="shared" si="19"/>
        <v>9.7675307884007889</v>
      </c>
      <c r="N421" s="4">
        <f t="shared" si="20"/>
        <v>-10.949259706916102</v>
      </c>
    </row>
    <row r="422" spans="1:14" x14ac:dyDescent="0.2">
      <c r="A422" s="186" t="s">
        <v>1364</v>
      </c>
      <c r="B422" s="10" t="s">
        <v>1320</v>
      </c>
      <c r="C422" s="10" t="s">
        <v>1326</v>
      </c>
      <c r="D422" s="10" t="s">
        <v>845</v>
      </c>
      <c r="E422" s="11">
        <v>-0.34076872139987557</v>
      </c>
      <c r="F422" s="11">
        <v>0.17274902556826713</v>
      </c>
      <c r="G422" s="11">
        <v>-6.6126459999999998</v>
      </c>
      <c r="H422" s="12">
        <v>7.8487999999999995E-4</v>
      </c>
      <c r="I422" s="12">
        <v>2.5452159999999995E-4</v>
      </c>
      <c r="K422" s="1">
        <v>243.4</v>
      </c>
      <c r="L422" s="1">
        <f t="shared" si="18"/>
        <v>516.54999999999995</v>
      </c>
      <c r="M422" s="1">
        <f t="shared" si="19"/>
        <v>9.7675307884007889</v>
      </c>
      <c r="N422" s="4">
        <f t="shared" si="20"/>
        <v>-10.108299509800664</v>
      </c>
    </row>
    <row r="423" spans="1:14" x14ac:dyDescent="0.2">
      <c r="A423" s="186" t="s">
        <v>1364</v>
      </c>
      <c r="B423" s="10" t="s">
        <v>1320</v>
      </c>
      <c r="C423" s="10" t="s">
        <v>1326</v>
      </c>
      <c r="D423" s="10" t="s">
        <v>847</v>
      </c>
      <c r="E423" s="11">
        <v>-0.39366157195164231</v>
      </c>
      <c r="F423" s="11">
        <v>0.17274902556826713</v>
      </c>
      <c r="G423" s="11">
        <v>-6.6652069999999997</v>
      </c>
      <c r="H423" s="12">
        <v>7.9686489999999997E-4</v>
      </c>
      <c r="I423" s="12">
        <v>2.6650649999999997E-4</v>
      </c>
      <c r="K423" s="1">
        <v>243.4</v>
      </c>
      <c r="L423" s="1">
        <f t="shared" si="18"/>
        <v>516.54999999999995</v>
      </c>
      <c r="M423" s="1">
        <f t="shared" si="19"/>
        <v>9.7675307884007889</v>
      </c>
      <c r="N423" s="4">
        <f t="shared" si="20"/>
        <v>-10.16119236035243</v>
      </c>
    </row>
    <row r="424" spans="1:14" x14ac:dyDescent="0.2">
      <c r="A424" s="186" t="s">
        <v>1364</v>
      </c>
      <c r="B424" s="10" t="s">
        <v>1322</v>
      </c>
      <c r="C424" s="10" t="s">
        <v>1326</v>
      </c>
      <c r="D424" s="10" t="s">
        <v>817</v>
      </c>
      <c r="E424" s="11">
        <v>-0.59329288091858334</v>
      </c>
      <c r="F424" s="11">
        <v>0.19269743949889076</v>
      </c>
      <c r="G424" s="11">
        <v>-6.8953850000000001</v>
      </c>
      <c r="H424" s="12">
        <v>8.0370970000000002E-4</v>
      </c>
      <c r="I424" s="12">
        <v>2.6555619999999998E-4</v>
      </c>
      <c r="K424" s="1">
        <v>243.4</v>
      </c>
      <c r="L424" s="1">
        <f t="shared" si="18"/>
        <v>516.54999999999995</v>
      </c>
      <c r="M424" s="1">
        <f t="shared" si="19"/>
        <v>9.7675307884007889</v>
      </c>
      <c r="N424" s="4">
        <f t="shared" si="20"/>
        <v>-10.360823669319373</v>
      </c>
    </row>
    <row r="425" spans="1:14" x14ac:dyDescent="0.2">
      <c r="A425" s="186" t="s">
        <v>1364</v>
      </c>
      <c r="B425" s="10" t="s">
        <v>1321</v>
      </c>
      <c r="C425" s="10" t="s">
        <v>1326</v>
      </c>
      <c r="D425" s="10" t="s">
        <v>886</v>
      </c>
      <c r="E425" s="11">
        <v>-0.53833930039060007</v>
      </c>
      <c r="F425" s="11">
        <v>0.19427451624661737</v>
      </c>
      <c r="G425" s="11">
        <v>-6.79427</v>
      </c>
      <c r="H425" s="12">
        <v>6.783596E-4</v>
      </c>
      <c r="I425" s="12">
        <v>1.3417488750000007E-4</v>
      </c>
      <c r="K425" s="1">
        <v>243.4</v>
      </c>
      <c r="L425" s="1">
        <f t="shared" si="18"/>
        <v>516.54999999999995</v>
      </c>
      <c r="M425" s="1">
        <f t="shared" si="19"/>
        <v>9.7675307884007889</v>
      </c>
      <c r="N425" s="4">
        <f t="shared" si="20"/>
        <v>-10.305870088791389</v>
      </c>
    </row>
    <row r="426" spans="1:14" x14ac:dyDescent="0.2">
      <c r="A426" s="186" t="s">
        <v>1364</v>
      </c>
      <c r="B426" s="10" t="s">
        <v>1321</v>
      </c>
      <c r="C426" s="10" t="s">
        <v>1326</v>
      </c>
      <c r="D426" s="10" t="s">
        <v>825</v>
      </c>
      <c r="E426" s="11">
        <v>-0.99785095671489632</v>
      </c>
      <c r="F426" s="11">
        <v>0.19269743949889076</v>
      </c>
      <c r="G426" s="11">
        <v>-7.2973920000000003</v>
      </c>
      <c r="H426" s="12">
        <v>5.7240890000000003E-4</v>
      </c>
      <c r="I426" s="12">
        <v>3.4255399999999991E-5</v>
      </c>
      <c r="K426" s="1">
        <v>243.4</v>
      </c>
      <c r="L426" s="1">
        <f t="shared" si="18"/>
        <v>516.54999999999995</v>
      </c>
      <c r="M426" s="1">
        <f t="shared" si="19"/>
        <v>9.7675307884007889</v>
      </c>
      <c r="N426" s="4">
        <f t="shared" si="20"/>
        <v>-10.765381745115686</v>
      </c>
    </row>
    <row r="427" spans="1:14" x14ac:dyDescent="0.2">
      <c r="A427" s="186" t="s">
        <v>1364</v>
      </c>
      <c r="B427" s="10" t="s">
        <v>1321</v>
      </c>
      <c r="C427" s="10" t="s">
        <v>1326</v>
      </c>
      <c r="D427" s="10" t="s">
        <v>820</v>
      </c>
      <c r="E427" s="11">
        <v>-1.1604965728613248</v>
      </c>
      <c r="F427" s="11">
        <v>0.19269743949889076</v>
      </c>
      <c r="G427" s="11">
        <v>-7.4590120000000004</v>
      </c>
      <c r="H427" s="12">
        <v>5.5179649999999997E-4</v>
      </c>
      <c r="I427" s="12">
        <v>1.3642999999999923E-5</v>
      </c>
      <c r="K427" s="1">
        <v>243.4</v>
      </c>
      <c r="L427" s="1">
        <f t="shared" si="18"/>
        <v>516.54999999999995</v>
      </c>
      <c r="M427" s="1">
        <f t="shared" si="19"/>
        <v>9.7675307884007889</v>
      </c>
      <c r="N427" s="4">
        <f t="shared" si="20"/>
        <v>-10.928027361262114</v>
      </c>
    </row>
    <row r="428" spans="1:14" x14ac:dyDescent="0.2">
      <c r="A428" s="186" t="s">
        <v>1364</v>
      </c>
      <c r="B428" s="10" t="s">
        <v>1320</v>
      </c>
      <c r="C428" s="10" t="s">
        <v>1326</v>
      </c>
      <c r="D428" s="10" t="s">
        <v>827</v>
      </c>
      <c r="E428" s="11">
        <v>-0.60589009695766194</v>
      </c>
      <c r="F428" s="11">
        <v>0.17274902556826713</v>
      </c>
      <c r="G428" s="11">
        <v>-6.8761039999999998</v>
      </c>
      <c r="H428" s="12">
        <v>7.0669319999999995E-4</v>
      </c>
      <c r="I428" s="12">
        <v>1.7633479999999994E-4</v>
      </c>
      <c r="K428" s="1">
        <v>243.4</v>
      </c>
      <c r="L428" s="1">
        <f t="shared" si="18"/>
        <v>516.54999999999995</v>
      </c>
      <c r="M428" s="1">
        <f t="shared" si="19"/>
        <v>9.7675307884007889</v>
      </c>
      <c r="N428" s="4">
        <f t="shared" si="20"/>
        <v>-10.373420885358451</v>
      </c>
    </row>
    <row r="429" spans="1:14" x14ac:dyDescent="0.2">
      <c r="A429" s="186" t="s">
        <v>1364</v>
      </c>
      <c r="B429" s="10" t="s">
        <v>1322</v>
      </c>
      <c r="C429" s="10" t="s">
        <v>1326</v>
      </c>
      <c r="D429" s="10" t="s">
        <v>829</v>
      </c>
      <c r="E429" s="11">
        <v>-0.90145749130210451</v>
      </c>
      <c r="F429" s="11">
        <v>0.17274902556826713</v>
      </c>
      <c r="G429" s="11">
        <v>-7.1698170000000001</v>
      </c>
      <c r="H429" s="12">
        <v>5.6503130000000001E-4</v>
      </c>
      <c r="I429" s="12">
        <v>3.4672900000000005E-5</v>
      </c>
      <c r="K429" s="1">
        <v>243.4</v>
      </c>
      <c r="L429" s="1">
        <f t="shared" si="18"/>
        <v>516.54999999999995</v>
      </c>
      <c r="M429" s="1">
        <f t="shared" si="19"/>
        <v>9.7675307884007889</v>
      </c>
      <c r="N429" s="4">
        <f t="shared" si="20"/>
        <v>-10.668988279702894</v>
      </c>
    </row>
    <row r="430" spans="1:14" x14ac:dyDescent="0.2">
      <c r="A430" s="186" t="s">
        <v>1364</v>
      </c>
      <c r="B430" s="10" t="s">
        <v>1322</v>
      </c>
      <c r="C430" s="10" t="s">
        <v>1326</v>
      </c>
      <c r="D430" s="10" t="s">
        <v>831</v>
      </c>
      <c r="E430" s="11">
        <v>-1.3490959820269266</v>
      </c>
      <c r="F430" s="11">
        <v>0.17274902556826713</v>
      </c>
      <c r="G430" s="11">
        <v>-7.6146469999999997</v>
      </c>
      <c r="H430" s="12">
        <v>5.8029679999999995E-4</v>
      </c>
      <c r="I430" s="12">
        <v>4.9938399999999942E-5</v>
      </c>
      <c r="K430" s="1">
        <v>243.4</v>
      </c>
      <c r="L430" s="1">
        <f t="shared" si="18"/>
        <v>516.54999999999995</v>
      </c>
      <c r="M430" s="1">
        <f t="shared" si="19"/>
        <v>9.7675307884007889</v>
      </c>
      <c r="N430" s="4">
        <f t="shared" si="20"/>
        <v>-11.116626770427715</v>
      </c>
    </row>
    <row r="431" spans="1:14" x14ac:dyDescent="0.2">
      <c r="A431" s="186" t="s">
        <v>1364</v>
      </c>
      <c r="B431" s="10" t="s">
        <v>1320</v>
      </c>
      <c r="C431" s="10" t="s">
        <v>1326</v>
      </c>
      <c r="D431" s="10" t="s">
        <v>833</v>
      </c>
      <c r="E431" s="11">
        <v>-0.57714374188710948</v>
      </c>
      <c r="F431" s="11">
        <v>0.17274902556826713</v>
      </c>
      <c r="G431" s="11">
        <v>-6.8475380000000001</v>
      </c>
      <c r="H431" s="12">
        <v>6.8928260000000003E-4</v>
      </c>
      <c r="I431" s="12">
        <v>1.5892420000000003E-4</v>
      </c>
      <c r="K431" s="1">
        <v>243.4</v>
      </c>
      <c r="L431" s="1">
        <f t="shared" si="18"/>
        <v>516.54999999999995</v>
      </c>
      <c r="M431" s="1">
        <f t="shared" si="19"/>
        <v>9.7675307884007889</v>
      </c>
      <c r="N431" s="4">
        <f t="shared" si="20"/>
        <v>-10.344674530287898</v>
      </c>
    </row>
    <row r="432" spans="1:14" x14ac:dyDescent="0.2">
      <c r="A432" s="186" t="s">
        <v>1364</v>
      </c>
      <c r="B432" s="10" t="s">
        <v>1322</v>
      </c>
      <c r="C432" s="10" t="s">
        <v>1326</v>
      </c>
      <c r="D432" s="10" t="s">
        <v>835</v>
      </c>
      <c r="E432" s="11">
        <v>-0.79692666329134187</v>
      </c>
      <c r="F432" s="11">
        <v>0.17274902556826713</v>
      </c>
      <c r="G432" s="11">
        <v>-7.0659419999999997</v>
      </c>
      <c r="H432" s="12">
        <v>6.6074180000000001E-4</v>
      </c>
      <c r="I432" s="12">
        <v>1.303834E-4</v>
      </c>
      <c r="K432" s="1">
        <v>243.4</v>
      </c>
      <c r="L432" s="1">
        <f t="shared" si="18"/>
        <v>516.54999999999995</v>
      </c>
      <c r="M432" s="1">
        <f t="shared" si="19"/>
        <v>9.7675307884007889</v>
      </c>
      <c r="N432" s="4">
        <f t="shared" si="20"/>
        <v>-10.564457451692132</v>
      </c>
    </row>
    <row r="433" spans="1:14" x14ac:dyDescent="0.2">
      <c r="A433" s="186" t="s">
        <v>1364</v>
      </c>
      <c r="B433" s="10" t="s">
        <v>1320</v>
      </c>
      <c r="C433" s="10" t="s">
        <v>1326</v>
      </c>
      <c r="D433" s="10" t="s">
        <v>906</v>
      </c>
      <c r="E433" s="11">
        <v>-1.1994951371337992</v>
      </c>
      <c r="F433" s="11">
        <v>0.18356936447800104</v>
      </c>
      <c r="G433" s="11">
        <v>-7.4843209999999996</v>
      </c>
      <c r="H433" s="12">
        <v>7.2051410000000004E-4</v>
      </c>
      <c r="I433" s="12">
        <v>1.8732960000000006E-4</v>
      </c>
      <c r="K433" s="1">
        <v>243.4</v>
      </c>
      <c r="L433" s="1">
        <f t="shared" si="18"/>
        <v>516.54999999999995</v>
      </c>
      <c r="M433" s="1">
        <f t="shared" si="19"/>
        <v>9.7675307884007889</v>
      </c>
      <c r="N433" s="4">
        <f t="shared" si="20"/>
        <v>-10.967025925534589</v>
      </c>
    </row>
    <row r="434" spans="1:14" x14ac:dyDescent="0.2">
      <c r="A434" s="186" t="s">
        <v>1364</v>
      </c>
      <c r="B434" s="10" t="s">
        <v>1321</v>
      </c>
      <c r="C434" s="10" t="s">
        <v>1326</v>
      </c>
      <c r="D434" s="10" t="s">
        <v>908</v>
      </c>
      <c r="E434" s="11">
        <v>-1.4758953505213945</v>
      </c>
      <c r="F434" s="11">
        <v>0.18356936447800104</v>
      </c>
      <c r="G434" s="11">
        <v>-7.7589819999999996</v>
      </c>
      <c r="H434" s="12">
        <v>5.1736890000000002E-4</v>
      </c>
      <c r="I434" s="12">
        <v>-1.5815599999999957E-5</v>
      </c>
      <c r="K434" s="1">
        <v>243.4</v>
      </c>
      <c r="L434" s="1">
        <f t="shared" si="18"/>
        <v>516.54999999999995</v>
      </c>
      <c r="M434" s="1">
        <f t="shared" si="19"/>
        <v>9.7675307884007889</v>
      </c>
      <c r="N434" s="4">
        <f t="shared" si="20"/>
        <v>-11.243426138922183</v>
      </c>
    </row>
    <row r="435" spans="1:14" x14ac:dyDescent="0.2">
      <c r="A435" s="186" t="s">
        <v>1364</v>
      </c>
      <c r="B435" s="10" t="s">
        <v>1321</v>
      </c>
      <c r="C435" s="10" t="s">
        <v>1326</v>
      </c>
      <c r="D435" s="10" t="s">
        <v>912</v>
      </c>
      <c r="E435" s="11">
        <v>-2.1063745612207585</v>
      </c>
      <c r="F435" s="11">
        <v>0.18356936447800104</v>
      </c>
      <c r="G435" s="11">
        <v>-8.3854939999999996</v>
      </c>
      <c r="H435" s="12">
        <v>5.14921E-4</v>
      </c>
      <c r="I435" s="12">
        <v>-1.8263499999999979E-5</v>
      </c>
      <c r="K435" s="1">
        <v>243.4</v>
      </c>
      <c r="L435" s="1">
        <f t="shared" si="18"/>
        <v>516.54999999999995</v>
      </c>
      <c r="M435" s="1">
        <f t="shared" si="19"/>
        <v>9.7675307884007889</v>
      </c>
      <c r="N435" s="4">
        <f t="shared" si="20"/>
        <v>-11.873905349621548</v>
      </c>
    </row>
    <row r="436" spans="1:14" x14ac:dyDescent="0.2">
      <c r="E436" s="11"/>
      <c r="F436" s="11"/>
      <c r="G436" s="11"/>
      <c r="H436" s="12"/>
      <c r="I436" s="12"/>
      <c r="N436" s="4"/>
    </row>
    <row r="437" spans="1:14" x14ac:dyDescent="0.2">
      <c r="A437" s="186" t="s">
        <v>1365</v>
      </c>
      <c r="B437" s="186" t="s">
        <v>1322</v>
      </c>
      <c r="C437" s="186" t="s">
        <v>1325</v>
      </c>
      <c r="D437" s="10" t="s">
        <v>717</v>
      </c>
      <c r="E437" s="11">
        <v>-0.77692041529675571</v>
      </c>
      <c r="F437" s="11">
        <v>0.20624107644003131</v>
      </c>
      <c r="G437" s="11">
        <v>-7.0930340000000003</v>
      </c>
      <c r="H437" s="12">
        <v>1.0195320000000001E-3</v>
      </c>
      <c r="I437" s="12">
        <v>4.5907763750000006E-4</v>
      </c>
      <c r="K437" s="1">
        <v>243.4</v>
      </c>
      <c r="L437" s="1">
        <f t="shared" si="18"/>
        <v>516.54999999999995</v>
      </c>
      <c r="M437" s="1">
        <f t="shared" si="19"/>
        <v>9.7675307884007889</v>
      </c>
      <c r="N437" s="4">
        <f t="shared" si="20"/>
        <v>-10.544451203697545</v>
      </c>
    </row>
    <row r="438" spans="1:14" x14ac:dyDescent="0.2">
      <c r="A438" s="186" t="s">
        <v>1365</v>
      </c>
      <c r="B438" s="186" t="s">
        <v>1322</v>
      </c>
      <c r="C438" s="186" t="s">
        <v>1325</v>
      </c>
      <c r="D438" s="10" t="s">
        <v>708</v>
      </c>
      <c r="E438" s="11">
        <v>-0.64416929219279773</v>
      </c>
      <c r="F438" s="11">
        <v>0.20624107644003131</v>
      </c>
      <c r="G438" s="11">
        <v>-6.9611219999999996</v>
      </c>
      <c r="H438" s="12">
        <v>1.0472560000000001E-3</v>
      </c>
      <c r="I438" s="12">
        <v>4.8680163750000009E-4</v>
      </c>
      <c r="K438" s="1">
        <v>243.4</v>
      </c>
      <c r="L438" s="1">
        <f t="shared" si="18"/>
        <v>516.54999999999995</v>
      </c>
      <c r="M438" s="1">
        <f t="shared" si="19"/>
        <v>9.7675307884007889</v>
      </c>
      <c r="N438" s="4">
        <f t="shared" si="20"/>
        <v>-10.411700080593587</v>
      </c>
    </row>
    <row r="439" spans="1:14" x14ac:dyDescent="0.2">
      <c r="A439" s="186" t="s">
        <v>1365</v>
      </c>
      <c r="B439" s="186" t="s">
        <v>1322</v>
      </c>
      <c r="C439" s="10" t="s">
        <v>1325</v>
      </c>
      <c r="D439" s="10" t="s">
        <v>668</v>
      </c>
      <c r="E439" s="11">
        <v>-1.8631838684403101</v>
      </c>
      <c r="F439" s="11">
        <v>0.21114708181992811</v>
      </c>
      <c r="G439" s="11">
        <v>-8.1890300000000007</v>
      </c>
      <c r="H439" s="12">
        <v>1.0411299999999999E-3</v>
      </c>
      <c r="I439" s="12">
        <v>4.7613069999999987E-4</v>
      </c>
      <c r="K439" s="1">
        <v>243.4</v>
      </c>
      <c r="L439" s="1">
        <f t="shared" si="18"/>
        <v>516.54999999999995</v>
      </c>
      <c r="M439" s="1">
        <f t="shared" si="19"/>
        <v>9.7675307884007889</v>
      </c>
      <c r="N439" s="4">
        <f t="shared" si="20"/>
        <v>-11.6307146568411</v>
      </c>
    </row>
    <row r="440" spans="1:14" x14ac:dyDescent="0.2">
      <c r="A440" s="186" t="s">
        <v>1365</v>
      </c>
      <c r="B440" s="186" t="s">
        <v>1322</v>
      </c>
      <c r="C440" s="10" t="s">
        <v>1325</v>
      </c>
      <c r="D440" s="10" t="s">
        <v>736</v>
      </c>
      <c r="E440" s="11">
        <v>-0.21808031488579349</v>
      </c>
      <c r="F440" s="11">
        <v>0.28771228482386962</v>
      </c>
      <c r="G440" s="11">
        <v>-6.5767550000000004</v>
      </c>
      <c r="H440" s="12">
        <v>1.059314E-3</v>
      </c>
      <c r="I440" s="12">
        <v>4.9842208750000008E-4</v>
      </c>
      <c r="K440" s="1">
        <v>243.4</v>
      </c>
      <c r="L440" s="1">
        <f t="shared" si="18"/>
        <v>516.54999999999995</v>
      </c>
      <c r="M440" s="1">
        <f t="shared" si="19"/>
        <v>9.7675307884007889</v>
      </c>
      <c r="N440" s="4">
        <f t="shared" si="20"/>
        <v>-9.9856111032865833</v>
      </c>
    </row>
    <row r="441" spans="1:14" x14ac:dyDescent="0.2">
      <c r="A441" s="186" t="s">
        <v>1365</v>
      </c>
      <c r="B441" s="186" t="s">
        <v>1322</v>
      </c>
      <c r="C441" s="10" t="s">
        <v>1325</v>
      </c>
      <c r="D441" s="10" t="s">
        <v>670</v>
      </c>
      <c r="E441" s="11">
        <v>-1.5706458636827181</v>
      </c>
      <c r="F441" s="11">
        <v>0.21114708181992811</v>
      </c>
      <c r="G441" s="11">
        <v>-7.8983460000000001</v>
      </c>
      <c r="H441" s="12">
        <v>1.0084969999999999E-3</v>
      </c>
      <c r="I441" s="12">
        <v>4.4349769999999986E-4</v>
      </c>
      <c r="K441" s="1">
        <v>243.4</v>
      </c>
      <c r="L441" s="1">
        <f t="shared" si="18"/>
        <v>516.54999999999995</v>
      </c>
      <c r="M441" s="1">
        <f t="shared" si="19"/>
        <v>9.7675307884007889</v>
      </c>
      <c r="N441" s="4">
        <f t="shared" si="20"/>
        <v>-11.338176652083508</v>
      </c>
    </row>
    <row r="442" spans="1:14" x14ac:dyDescent="0.2">
      <c r="A442" s="186" t="s">
        <v>1365</v>
      </c>
      <c r="B442" s="186" t="s">
        <v>1322</v>
      </c>
      <c r="C442" s="10" t="s">
        <v>1325</v>
      </c>
      <c r="D442" s="10" t="s">
        <v>769</v>
      </c>
      <c r="E442" s="11">
        <v>0.13173022419943337</v>
      </c>
      <c r="F442" s="11">
        <v>0.27817406222106972</v>
      </c>
      <c r="G442" s="11">
        <v>-6.201746</v>
      </c>
      <c r="H442" s="12">
        <v>1.023284E-3</v>
      </c>
      <c r="I442" s="12">
        <v>4.5465890000000002E-4</v>
      </c>
      <c r="K442" s="1">
        <v>243.4</v>
      </c>
      <c r="L442" s="1">
        <f t="shared" si="18"/>
        <v>516.54999999999995</v>
      </c>
      <c r="M442" s="1">
        <f t="shared" si="19"/>
        <v>9.7675307884007889</v>
      </c>
      <c r="N442" s="4">
        <f t="shared" si="20"/>
        <v>-9.6358005642013556</v>
      </c>
    </row>
    <row r="443" spans="1:14" x14ac:dyDescent="0.2">
      <c r="A443" s="186" t="s">
        <v>1365</v>
      </c>
      <c r="B443" s="186" t="s">
        <v>1322</v>
      </c>
      <c r="C443" s="10" t="s">
        <v>1325</v>
      </c>
      <c r="D443" s="10" t="s">
        <v>773</v>
      </c>
      <c r="E443" s="11">
        <v>-0.26168915992541564</v>
      </c>
      <c r="F443" s="11">
        <v>0.27817406222106972</v>
      </c>
      <c r="G443" s="11">
        <v>-6.5926739999999997</v>
      </c>
      <c r="H443" s="12">
        <v>1.2252330000000001E-3</v>
      </c>
      <c r="I443" s="12">
        <v>6.5660790000000011E-4</v>
      </c>
      <c r="K443" s="1">
        <v>243.4</v>
      </c>
      <c r="L443" s="1">
        <f t="shared" si="18"/>
        <v>516.54999999999995</v>
      </c>
      <c r="M443" s="1">
        <f t="shared" si="19"/>
        <v>9.7675307884007889</v>
      </c>
      <c r="N443" s="4">
        <f t="shared" si="20"/>
        <v>-10.029219948326205</v>
      </c>
    </row>
    <row r="444" spans="1:14" x14ac:dyDescent="0.2">
      <c r="A444" s="186" t="s">
        <v>1365</v>
      </c>
      <c r="B444" s="186" t="s">
        <v>1322</v>
      </c>
      <c r="C444" s="10" t="s">
        <v>1325</v>
      </c>
      <c r="D444" s="10" t="s">
        <v>672</v>
      </c>
      <c r="E444" s="11">
        <v>-0.59172781948468867</v>
      </c>
      <c r="F444" s="11">
        <v>0.21114708181992811</v>
      </c>
      <c r="G444" s="11">
        <v>-6.9256320000000002</v>
      </c>
      <c r="H444" s="12">
        <v>1.2641869999999999E-3</v>
      </c>
      <c r="I444" s="12">
        <v>6.991876999999999E-4</v>
      </c>
      <c r="K444" s="1">
        <v>243.4</v>
      </c>
      <c r="L444" s="1">
        <f t="shared" si="18"/>
        <v>516.54999999999995</v>
      </c>
      <c r="M444" s="1">
        <f t="shared" si="19"/>
        <v>9.7675307884007889</v>
      </c>
      <c r="N444" s="4">
        <f t="shared" si="20"/>
        <v>-10.359258607885478</v>
      </c>
    </row>
    <row r="445" spans="1:14" x14ac:dyDescent="0.2">
      <c r="A445" s="186" t="s">
        <v>1365</v>
      </c>
      <c r="B445" s="186" t="s">
        <v>1322</v>
      </c>
      <c r="C445" s="10" t="s">
        <v>1325</v>
      </c>
      <c r="D445" s="10" t="s">
        <v>783</v>
      </c>
      <c r="E445" s="11">
        <v>-0.44468802623653936</v>
      </c>
      <c r="F445" s="11">
        <v>0.27817406222106972</v>
      </c>
      <c r="G445" s="11">
        <v>-6.7745139999999999</v>
      </c>
      <c r="H445" s="12">
        <v>1.033312E-3</v>
      </c>
      <c r="I445" s="12">
        <v>4.6468690000000005E-4</v>
      </c>
      <c r="K445" s="1">
        <v>243.4</v>
      </c>
      <c r="L445" s="1">
        <f t="shared" si="18"/>
        <v>516.54999999999995</v>
      </c>
      <c r="M445" s="1">
        <f t="shared" si="19"/>
        <v>9.7675307884007889</v>
      </c>
      <c r="N445" s="4">
        <f t="shared" si="20"/>
        <v>-10.212218814637328</v>
      </c>
    </row>
    <row r="446" spans="1:14" x14ac:dyDescent="0.2">
      <c r="A446" s="186" t="s">
        <v>1365</v>
      </c>
      <c r="B446" s="186" t="s">
        <v>1322</v>
      </c>
      <c r="C446" s="10" t="s">
        <v>1325</v>
      </c>
      <c r="D446" s="10" t="s">
        <v>799</v>
      </c>
      <c r="E446" s="11">
        <v>-8.7302187944615639E-2</v>
      </c>
      <c r="F446" s="11">
        <v>0.19269743949889076</v>
      </c>
      <c r="G446" s="11">
        <v>-6.3925850000000004</v>
      </c>
      <c r="H446" s="12">
        <v>1.0364250000000001E-3</v>
      </c>
      <c r="I446" s="12">
        <v>4.9827150000000006E-4</v>
      </c>
      <c r="K446" s="1">
        <v>243.4</v>
      </c>
      <c r="L446" s="1">
        <f t="shared" si="18"/>
        <v>516.54999999999995</v>
      </c>
      <c r="M446" s="1">
        <f t="shared" si="19"/>
        <v>9.7675307884007889</v>
      </c>
      <c r="N446" s="4">
        <f t="shared" si="20"/>
        <v>-9.8548329763454046</v>
      </c>
    </row>
    <row r="447" spans="1:14" x14ac:dyDescent="0.2">
      <c r="A447" s="186" t="s">
        <v>1365</v>
      </c>
      <c r="B447" s="186" t="s">
        <v>1322</v>
      </c>
      <c r="C447" s="10" t="s">
        <v>1325</v>
      </c>
      <c r="D447" s="10" t="s">
        <v>674</v>
      </c>
      <c r="E447" s="11">
        <v>-1.3460182515201424</v>
      </c>
      <c r="F447" s="11">
        <v>0.21114708181992811</v>
      </c>
      <c r="G447" s="11">
        <v>-7.6751420000000001</v>
      </c>
      <c r="H447" s="12">
        <v>1.256512E-3</v>
      </c>
      <c r="I447" s="12">
        <v>6.9151269999999994E-4</v>
      </c>
      <c r="K447" s="1">
        <v>243.4</v>
      </c>
      <c r="L447" s="1">
        <f t="shared" si="18"/>
        <v>516.54999999999995</v>
      </c>
      <c r="M447" s="1">
        <f t="shared" si="19"/>
        <v>9.7675307884007889</v>
      </c>
      <c r="N447" s="4">
        <f t="shared" si="20"/>
        <v>-11.113549039920931</v>
      </c>
    </row>
    <row r="448" spans="1:14" x14ac:dyDescent="0.2">
      <c r="A448" s="186" t="s">
        <v>1365</v>
      </c>
      <c r="B448" s="186" t="s">
        <v>1322</v>
      </c>
      <c r="C448" s="10" t="s">
        <v>1325</v>
      </c>
      <c r="D448" s="10" t="s">
        <v>900</v>
      </c>
      <c r="E448" s="11">
        <v>-0.5981341491685388</v>
      </c>
      <c r="F448" s="11">
        <v>0.18356936447800104</v>
      </c>
      <c r="G448" s="11">
        <v>-6.8867440000000002</v>
      </c>
      <c r="H448" s="12">
        <v>1.037116E-3</v>
      </c>
      <c r="I448" s="12">
        <v>5.0393150000000006E-4</v>
      </c>
      <c r="K448" s="1">
        <v>243.4</v>
      </c>
      <c r="L448" s="1">
        <f t="shared" si="18"/>
        <v>516.54999999999995</v>
      </c>
      <c r="M448" s="1">
        <f t="shared" si="19"/>
        <v>9.7675307884007889</v>
      </c>
      <c r="N448" s="4">
        <f t="shared" si="20"/>
        <v>-10.365664937569328</v>
      </c>
    </row>
    <row r="449" spans="1:14" x14ac:dyDescent="0.2">
      <c r="A449" s="186" t="s">
        <v>1365</v>
      </c>
      <c r="B449" s="186" t="s">
        <v>1322</v>
      </c>
      <c r="C449" s="10" t="s">
        <v>1325</v>
      </c>
      <c r="D449" s="10" t="s">
        <v>902</v>
      </c>
      <c r="E449" s="11">
        <v>-0.68054269451833793</v>
      </c>
      <c r="F449" s="11">
        <v>0.18356936447800104</v>
      </c>
      <c r="G449" s="11">
        <v>-6.9686339999999998</v>
      </c>
      <c r="H449" s="12">
        <v>1.084343E-3</v>
      </c>
      <c r="I449" s="12">
        <v>5.5115850000000001E-4</v>
      </c>
      <c r="K449" s="1">
        <v>243.4</v>
      </c>
      <c r="L449" s="1">
        <f t="shared" si="18"/>
        <v>516.54999999999995</v>
      </c>
      <c r="M449" s="1">
        <f t="shared" si="19"/>
        <v>9.7675307884007889</v>
      </c>
      <c r="N449" s="4">
        <f t="shared" si="20"/>
        <v>-10.448073482919128</v>
      </c>
    </row>
    <row r="450" spans="1:14" x14ac:dyDescent="0.2">
      <c r="E450" s="11"/>
      <c r="F450" s="11"/>
      <c r="G450" s="11"/>
      <c r="H450" s="12"/>
      <c r="I450" s="12"/>
      <c r="N450" s="4"/>
    </row>
    <row r="451" spans="1:14" x14ac:dyDescent="0.2">
      <c r="A451" s="10" t="s">
        <v>1364</v>
      </c>
      <c r="B451" s="10" t="s">
        <v>1321</v>
      </c>
      <c r="C451" s="10" t="s">
        <v>1325</v>
      </c>
      <c r="D451" s="10" t="s">
        <v>742</v>
      </c>
      <c r="E451" s="11">
        <v>-0.1017595073743438</v>
      </c>
      <c r="F451" s="11">
        <v>0.28771228482386962</v>
      </c>
      <c r="G451" s="11">
        <v>-6.4611739999999998</v>
      </c>
      <c r="H451" s="12">
        <v>9.362401E-4</v>
      </c>
      <c r="I451" s="12">
        <v>3.7534818750000008E-4</v>
      </c>
      <c r="K451" s="1">
        <v>243.4</v>
      </c>
      <c r="L451" s="1">
        <f t="shared" si="18"/>
        <v>516.54999999999995</v>
      </c>
      <c r="M451" s="1">
        <f t="shared" si="19"/>
        <v>9.7675307884007889</v>
      </c>
      <c r="N451" s="4">
        <f t="shared" si="20"/>
        <v>-9.8692902957751336</v>
      </c>
    </row>
    <row r="452" spans="1:14" x14ac:dyDescent="0.2">
      <c r="A452" s="10" t="s">
        <v>1364</v>
      </c>
      <c r="B452" s="10" t="s">
        <v>1321</v>
      </c>
      <c r="C452" s="10" t="s">
        <v>1325</v>
      </c>
      <c r="D452" s="10" t="s">
        <v>763</v>
      </c>
      <c r="E452" s="11">
        <v>-0.25871230859164651</v>
      </c>
      <c r="F452" s="11">
        <v>0.27817406222106972</v>
      </c>
      <c r="G452" s="11">
        <v>-6.5897160000000001</v>
      </c>
      <c r="H452" s="12">
        <v>9.046328E-4</v>
      </c>
      <c r="I452" s="12">
        <v>3.3600770000000006E-4</v>
      </c>
      <c r="K452" s="1">
        <v>243.4</v>
      </c>
      <c r="L452" s="1">
        <f t="shared" si="18"/>
        <v>516.54999999999995</v>
      </c>
      <c r="M452" s="1">
        <f t="shared" si="19"/>
        <v>9.7675307884007889</v>
      </c>
      <c r="N452" s="4">
        <f t="shared" si="20"/>
        <v>-10.026243096992435</v>
      </c>
    </row>
    <row r="453" spans="1:14" x14ac:dyDescent="0.2">
      <c r="A453" s="10" t="s">
        <v>1364</v>
      </c>
      <c r="B453" s="10" t="s">
        <v>1321</v>
      </c>
      <c r="C453" s="10" t="s">
        <v>1325</v>
      </c>
      <c r="D453" s="10" t="s">
        <v>777</v>
      </c>
      <c r="E453" s="11">
        <v>1.5536990437023945</v>
      </c>
      <c r="F453" s="11">
        <v>0.27817406222106972</v>
      </c>
      <c r="G453" s="11">
        <v>-4.7887820000000003</v>
      </c>
      <c r="H453" s="12">
        <v>8.5135560000000002E-4</v>
      </c>
      <c r="I453" s="12">
        <v>2.8273050000000009E-4</v>
      </c>
      <c r="K453" s="1">
        <v>243.4</v>
      </c>
      <c r="L453" s="1">
        <f t="shared" si="18"/>
        <v>516.54999999999995</v>
      </c>
      <c r="M453" s="1">
        <f t="shared" si="19"/>
        <v>9.7675307884007889</v>
      </c>
      <c r="N453" s="4">
        <f t="shared" si="20"/>
        <v>-8.2138317446983944</v>
      </c>
    </row>
    <row r="454" spans="1:14" x14ac:dyDescent="0.2">
      <c r="A454" s="10" t="s">
        <v>1364</v>
      </c>
      <c r="B454" s="10" t="s">
        <v>1321</v>
      </c>
      <c r="C454" s="10" t="s">
        <v>1325</v>
      </c>
      <c r="D454" s="10" t="s">
        <v>779</v>
      </c>
      <c r="E454" s="11">
        <v>-0.49262962320828496</v>
      </c>
      <c r="F454" s="11">
        <v>0.27817406222106972</v>
      </c>
      <c r="G454" s="11">
        <v>-6.822152</v>
      </c>
      <c r="H454" s="12">
        <v>7.6699259999999997E-4</v>
      </c>
      <c r="I454" s="12">
        <v>1.9836750000000003E-4</v>
      </c>
      <c r="K454" s="1">
        <v>243.4</v>
      </c>
      <c r="L454" s="1">
        <f t="shared" si="18"/>
        <v>516.54999999999995</v>
      </c>
      <c r="M454" s="1">
        <f t="shared" si="19"/>
        <v>9.7675307884007889</v>
      </c>
      <c r="N454" s="4">
        <f t="shared" si="20"/>
        <v>-10.260160411609075</v>
      </c>
    </row>
    <row r="455" spans="1:14" x14ac:dyDescent="0.2">
      <c r="A455" s="10" t="s">
        <v>1364</v>
      </c>
      <c r="B455" s="10" t="s">
        <v>1321</v>
      </c>
      <c r="C455" s="10" t="s">
        <v>1325</v>
      </c>
      <c r="D455" s="10" t="s">
        <v>801</v>
      </c>
      <c r="E455" s="11">
        <v>-0.65033356999666392</v>
      </c>
      <c r="F455" s="11">
        <v>0.19269743949889076</v>
      </c>
      <c r="G455" s="11">
        <v>-6.9520660000000003</v>
      </c>
      <c r="H455" s="12">
        <v>8.8822629999999998E-4</v>
      </c>
      <c r="I455" s="12">
        <v>3.5007279999999994E-4</v>
      </c>
      <c r="K455" s="1">
        <v>243.4</v>
      </c>
      <c r="L455" s="1">
        <f t="shared" ref="L455:L518" si="21">K455+273.15</f>
        <v>516.54999999999995</v>
      </c>
      <c r="M455" s="1">
        <f t="shared" ref="M455:M518" si="22">-2.9+3.38*10^6/L455^2</f>
        <v>9.7675307884007889</v>
      </c>
      <c r="N455" s="4">
        <f t="shared" ref="N455:N518" si="23">E455-M455</f>
        <v>-10.417864358397452</v>
      </c>
    </row>
    <row r="456" spans="1:14" x14ac:dyDescent="0.2">
      <c r="A456" s="10" t="s">
        <v>1364</v>
      </c>
      <c r="B456" s="10" t="s">
        <v>1321</v>
      </c>
      <c r="C456" s="10" t="s">
        <v>1325</v>
      </c>
      <c r="D456" s="10" t="s">
        <v>805</v>
      </c>
      <c r="E456" s="11">
        <v>-0.18980455075989777</v>
      </c>
      <c r="F456" s="11">
        <v>0.19269743949889076</v>
      </c>
      <c r="G456" s="11">
        <v>-6.4944410000000001</v>
      </c>
      <c r="H456" s="12">
        <v>8.0386200000000002E-4</v>
      </c>
      <c r="I456" s="12">
        <v>2.6570849999999998E-4</v>
      </c>
      <c r="K456" s="1">
        <v>243.4</v>
      </c>
      <c r="L456" s="1">
        <f t="shared" si="21"/>
        <v>516.54999999999995</v>
      </c>
      <c r="M456" s="1">
        <f t="shared" si="22"/>
        <v>9.7675307884007889</v>
      </c>
      <c r="N456" s="4">
        <f t="shared" si="23"/>
        <v>-9.9573353391606858</v>
      </c>
    </row>
    <row r="457" spans="1:14" x14ac:dyDescent="0.2">
      <c r="A457" s="10" t="s">
        <v>1364</v>
      </c>
      <c r="B457" s="10" t="s">
        <v>1321</v>
      </c>
      <c r="C457" s="10" t="s">
        <v>1325</v>
      </c>
      <c r="D457" s="10" t="s">
        <v>904</v>
      </c>
      <c r="E457" s="11">
        <v>-0.3945108754701554</v>
      </c>
      <c r="F457" s="11">
        <v>0.18356936447800104</v>
      </c>
      <c r="G457" s="11">
        <v>-6.6844020000000004</v>
      </c>
      <c r="H457" s="12">
        <v>9.5556720000000001E-4</v>
      </c>
      <c r="I457" s="12">
        <v>4.2238270000000003E-4</v>
      </c>
      <c r="K457" s="1">
        <v>243.4</v>
      </c>
      <c r="L457" s="1">
        <f t="shared" si="21"/>
        <v>516.54999999999995</v>
      </c>
      <c r="M457" s="1">
        <f t="shared" si="22"/>
        <v>9.7675307884007889</v>
      </c>
      <c r="N457" s="4">
        <f t="shared" si="23"/>
        <v>-10.162041663870944</v>
      </c>
    </row>
    <row r="458" spans="1:14" x14ac:dyDescent="0.2">
      <c r="A458" s="10" t="s">
        <v>1364</v>
      </c>
      <c r="B458" s="10" t="s">
        <v>1321</v>
      </c>
      <c r="C458" s="10" t="s">
        <v>1325</v>
      </c>
      <c r="D458" s="10" t="s">
        <v>910</v>
      </c>
      <c r="E458" s="11">
        <v>-0.96588618232917867</v>
      </c>
      <c r="F458" s="11">
        <v>0.18356936447800104</v>
      </c>
      <c r="G458" s="11">
        <v>-7.2521820000000004</v>
      </c>
      <c r="H458" s="12">
        <v>9.2915239999999996E-4</v>
      </c>
      <c r="I458" s="12">
        <v>3.9596789999999998E-4</v>
      </c>
      <c r="K458" s="1">
        <v>243.4</v>
      </c>
      <c r="L458" s="1">
        <f t="shared" si="21"/>
        <v>516.54999999999995</v>
      </c>
      <c r="M458" s="1">
        <f t="shared" si="22"/>
        <v>9.7675307884007889</v>
      </c>
      <c r="N458" s="4">
        <f t="shared" si="23"/>
        <v>-10.733416970729968</v>
      </c>
    </row>
    <row r="459" spans="1:14" x14ac:dyDescent="0.2">
      <c r="A459" s="10" t="s">
        <v>1364</v>
      </c>
      <c r="B459" s="10" t="s">
        <v>1321</v>
      </c>
      <c r="C459" s="10" t="s">
        <v>1325</v>
      </c>
      <c r="D459" s="10" t="s">
        <v>918</v>
      </c>
      <c r="E459" s="11">
        <v>-1.0321129056101164</v>
      </c>
      <c r="F459" s="11">
        <v>0.18356936447800104</v>
      </c>
      <c r="G459" s="11">
        <v>-7.3179920000000003</v>
      </c>
      <c r="H459" s="12">
        <v>6.5340660000000003E-4</v>
      </c>
      <c r="I459" s="12">
        <v>1.2022210000000005E-4</v>
      </c>
      <c r="K459" s="1">
        <v>243.4</v>
      </c>
      <c r="L459" s="1">
        <f t="shared" si="21"/>
        <v>516.54999999999995</v>
      </c>
      <c r="M459" s="1">
        <f t="shared" si="22"/>
        <v>9.7675307884007889</v>
      </c>
      <c r="N459" s="4">
        <f t="shared" si="23"/>
        <v>-10.799643694010905</v>
      </c>
    </row>
    <row r="460" spans="1:14" x14ac:dyDescent="0.2">
      <c r="E460" s="11"/>
      <c r="F460" s="11"/>
      <c r="G460" s="11"/>
      <c r="H460" s="12"/>
      <c r="I460" s="12"/>
      <c r="N460" s="4"/>
    </row>
    <row r="461" spans="1:14" x14ac:dyDescent="0.2">
      <c r="A461" s="10" t="s">
        <v>1364</v>
      </c>
      <c r="B461" s="10" t="s">
        <v>1320</v>
      </c>
      <c r="C461" s="10" t="s">
        <v>1325</v>
      </c>
      <c r="D461" s="10" t="s">
        <v>781</v>
      </c>
      <c r="E461" s="11">
        <v>-0.63803341336021724</v>
      </c>
      <c r="F461" s="11">
        <v>0.27817406222106972</v>
      </c>
      <c r="G461" s="11">
        <v>-6.9666350000000001</v>
      </c>
      <c r="H461" s="12">
        <v>6.5384229999999996E-4</v>
      </c>
      <c r="I461" s="12">
        <v>8.5217200000000022E-5</v>
      </c>
      <c r="K461" s="1">
        <v>243.4</v>
      </c>
      <c r="L461" s="1">
        <f t="shared" si="21"/>
        <v>516.54999999999995</v>
      </c>
      <c r="M461" s="1">
        <f t="shared" si="22"/>
        <v>9.7675307884007889</v>
      </c>
      <c r="N461" s="4">
        <f t="shared" si="23"/>
        <v>-10.405564201761006</v>
      </c>
    </row>
    <row r="462" spans="1:14" x14ac:dyDescent="0.2">
      <c r="A462" s="10" t="s">
        <v>1364</v>
      </c>
      <c r="B462" s="10" t="s">
        <v>1320</v>
      </c>
      <c r="C462" s="10" t="s">
        <v>1325</v>
      </c>
      <c r="D462" s="10" t="s">
        <v>803</v>
      </c>
      <c r="E462" s="11">
        <v>0.88418887276109359</v>
      </c>
      <c r="F462" s="11">
        <v>0.19269743949889076</v>
      </c>
      <c r="G462" s="11">
        <v>-5.4272200000000002</v>
      </c>
      <c r="H462" s="12">
        <v>8.1230470000000004E-4</v>
      </c>
      <c r="I462" s="12">
        <v>2.741512E-4</v>
      </c>
      <c r="K462" s="1">
        <v>243.4</v>
      </c>
      <c r="L462" s="1">
        <f t="shared" si="21"/>
        <v>516.54999999999995</v>
      </c>
      <c r="M462" s="1">
        <f t="shared" si="22"/>
        <v>9.7675307884007889</v>
      </c>
      <c r="N462" s="4">
        <f t="shared" si="23"/>
        <v>-8.8833419156396953</v>
      </c>
    </row>
    <row r="463" spans="1:14" x14ac:dyDescent="0.2">
      <c r="A463" s="10" t="s">
        <v>1364</v>
      </c>
      <c r="B463" s="10" t="s">
        <v>1320</v>
      </c>
      <c r="C463" s="10" t="s">
        <v>1325</v>
      </c>
      <c r="D463" s="10" t="s">
        <v>809</v>
      </c>
      <c r="E463" s="11">
        <v>-0.26191023720045781</v>
      </c>
      <c r="F463" s="11">
        <v>0.19269743949889076</v>
      </c>
      <c r="G463" s="11">
        <v>-6.5660920000000003</v>
      </c>
      <c r="H463" s="12">
        <v>6.9854729999999999E-4</v>
      </c>
      <c r="I463" s="12">
        <v>1.6039379999999994E-4</v>
      </c>
      <c r="K463" s="1">
        <v>243.4</v>
      </c>
      <c r="L463" s="1">
        <f t="shared" si="21"/>
        <v>516.54999999999995</v>
      </c>
      <c r="M463" s="1">
        <f t="shared" si="22"/>
        <v>9.7675307884007889</v>
      </c>
      <c r="N463" s="4">
        <f t="shared" si="23"/>
        <v>-10.029441025601248</v>
      </c>
    </row>
    <row r="464" spans="1:14" x14ac:dyDescent="0.2">
      <c r="A464" s="10" t="s">
        <v>1364</v>
      </c>
      <c r="B464" s="10" t="s">
        <v>1320</v>
      </c>
      <c r="C464" s="10" t="s">
        <v>1325</v>
      </c>
      <c r="D464" s="10" t="s">
        <v>664</v>
      </c>
      <c r="E464" s="11">
        <v>-1.4706732719522719</v>
      </c>
      <c r="F464" s="11">
        <v>0.21114708181992811</v>
      </c>
      <c r="G464" s="11">
        <v>-7.7990069999999996</v>
      </c>
      <c r="H464" s="12">
        <v>7.5717899999999997E-4</v>
      </c>
      <c r="I464" s="12">
        <v>1.9217969999999992E-4</v>
      </c>
      <c r="K464" s="1">
        <v>243.4</v>
      </c>
      <c r="L464" s="1">
        <f t="shared" si="21"/>
        <v>516.54999999999995</v>
      </c>
      <c r="M464" s="1">
        <f t="shared" si="22"/>
        <v>9.7675307884007889</v>
      </c>
      <c r="N464" s="4">
        <f t="shared" si="23"/>
        <v>-11.238204060353061</v>
      </c>
    </row>
    <row r="465" spans="1:14" x14ac:dyDescent="0.2">
      <c r="A465" s="10" t="s">
        <v>1364</v>
      </c>
      <c r="B465" s="186" t="s">
        <v>1320</v>
      </c>
      <c r="C465" s="186" t="s">
        <v>1325</v>
      </c>
      <c r="D465" s="10" t="s">
        <v>682</v>
      </c>
      <c r="E465" s="11">
        <v>-1.2939220840176846</v>
      </c>
      <c r="F465" s="11">
        <v>0.21114708181992811</v>
      </c>
      <c r="G465" s="11">
        <v>-7.6233760000000004</v>
      </c>
      <c r="H465" s="12">
        <v>8.5489279999999995E-4</v>
      </c>
      <c r="I465" s="12">
        <v>2.898934999999999E-4</v>
      </c>
      <c r="K465" s="1">
        <v>243.4</v>
      </c>
      <c r="L465" s="1">
        <f t="shared" si="21"/>
        <v>516.54999999999995</v>
      </c>
      <c r="M465" s="1">
        <f t="shared" si="22"/>
        <v>9.7675307884007889</v>
      </c>
      <c r="N465" s="4">
        <f t="shared" si="23"/>
        <v>-11.061452872418474</v>
      </c>
    </row>
    <row r="466" spans="1:14" x14ac:dyDescent="0.2">
      <c r="A466" s="10" t="s">
        <v>1364</v>
      </c>
      <c r="B466" s="186" t="s">
        <v>1320</v>
      </c>
      <c r="C466" s="186" t="s">
        <v>1325</v>
      </c>
      <c r="D466" s="10" t="s">
        <v>689</v>
      </c>
      <c r="E466" s="11">
        <v>-1.1763280809438115</v>
      </c>
      <c r="F466" s="11">
        <v>0.20624107644003131</v>
      </c>
      <c r="G466" s="11">
        <v>-7.4899170000000002</v>
      </c>
      <c r="H466" s="12">
        <v>7.8210010000000002E-4</v>
      </c>
      <c r="I466" s="12">
        <v>2.216457375E-4</v>
      </c>
      <c r="K466" s="1">
        <v>243.4</v>
      </c>
      <c r="L466" s="1">
        <f t="shared" si="21"/>
        <v>516.54999999999995</v>
      </c>
      <c r="M466" s="1">
        <f t="shared" si="22"/>
        <v>9.7675307884007889</v>
      </c>
      <c r="N466" s="4">
        <f t="shared" si="23"/>
        <v>-10.9438588693446</v>
      </c>
    </row>
    <row r="467" spans="1:14" x14ac:dyDescent="0.2">
      <c r="A467" s="10" t="s">
        <v>1364</v>
      </c>
      <c r="B467" s="186" t="s">
        <v>1320</v>
      </c>
      <c r="C467" s="186" t="s">
        <v>1325</v>
      </c>
      <c r="D467" s="10" t="s">
        <v>691</v>
      </c>
      <c r="E467" s="11">
        <v>-1.166747521995859</v>
      </c>
      <c r="F467" s="11">
        <v>0.20624107644003131</v>
      </c>
      <c r="G467" s="11">
        <v>-7.480397</v>
      </c>
      <c r="H467" s="12">
        <v>6.914302E-4</v>
      </c>
      <c r="I467" s="12">
        <v>1.3097583749999999E-4</v>
      </c>
      <c r="K467" s="1">
        <v>243.4</v>
      </c>
      <c r="L467" s="1">
        <f t="shared" si="21"/>
        <v>516.54999999999995</v>
      </c>
      <c r="M467" s="1">
        <f t="shared" si="22"/>
        <v>9.7675307884007889</v>
      </c>
      <c r="N467" s="4">
        <f t="shared" si="23"/>
        <v>-10.934278310396648</v>
      </c>
    </row>
    <row r="468" spans="1:14" x14ac:dyDescent="0.2">
      <c r="A468" s="10" t="s">
        <v>1364</v>
      </c>
      <c r="B468" s="186" t="s">
        <v>1320</v>
      </c>
      <c r="C468" s="186" t="s">
        <v>1325</v>
      </c>
      <c r="D468" s="10" t="s">
        <v>693</v>
      </c>
      <c r="E468" s="11">
        <v>-0.84053955342855424</v>
      </c>
      <c r="F468" s="11">
        <v>0.20624107644003131</v>
      </c>
      <c r="G468" s="11">
        <v>-7.1562510000000001</v>
      </c>
      <c r="H468" s="12">
        <v>8.8513399999999999E-4</v>
      </c>
      <c r="I468" s="12">
        <v>3.2467963749999997E-4</v>
      </c>
      <c r="K468" s="1">
        <v>243.4</v>
      </c>
      <c r="L468" s="1">
        <f t="shared" si="21"/>
        <v>516.54999999999995</v>
      </c>
      <c r="M468" s="1">
        <f t="shared" si="22"/>
        <v>9.7675307884007889</v>
      </c>
      <c r="N468" s="4">
        <f t="shared" si="23"/>
        <v>-10.608070341829343</v>
      </c>
    </row>
    <row r="469" spans="1:14" x14ac:dyDescent="0.2">
      <c r="A469" s="10" t="s">
        <v>1364</v>
      </c>
      <c r="B469" s="186" t="s">
        <v>1320</v>
      </c>
      <c r="C469" s="186" t="s">
        <v>1325</v>
      </c>
      <c r="D469" s="10" t="s">
        <v>701</v>
      </c>
      <c r="E469" s="11">
        <v>-0.76731268459540036</v>
      </c>
      <c r="F469" s="11">
        <v>0.20624107644003131</v>
      </c>
      <c r="G469" s="11">
        <v>-7.0834869999999999</v>
      </c>
      <c r="H469" s="12">
        <v>9.944063999999999E-4</v>
      </c>
      <c r="I469" s="12">
        <v>4.3395203749999989E-4</v>
      </c>
      <c r="K469" s="1">
        <v>243.4</v>
      </c>
      <c r="L469" s="1">
        <f t="shared" si="21"/>
        <v>516.54999999999995</v>
      </c>
      <c r="M469" s="1">
        <f t="shared" si="22"/>
        <v>9.7675307884007889</v>
      </c>
      <c r="N469" s="4">
        <f t="shared" si="23"/>
        <v>-10.53484347299619</v>
      </c>
    </row>
    <row r="470" spans="1:14" x14ac:dyDescent="0.2">
      <c r="A470" s="10" t="s">
        <v>1364</v>
      </c>
      <c r="B470" s="186" t="s">
        <v>1320</v>
      </c>
      <c r="C470" s="186" t="s">
        <v>1325</v>
      </c>
      <c r="D470" s="10" t="s">
        <v>666</v>
      </c>
      <c r="E470" s="11">
        <v>-1.4767558210458942</v>
      </c>
      <c r="F470" s="11">
        <v>0.21114708181992811</v>
      </c>
      <c r="G470" s="11">
        <v>-7.8050509999999997</v>
      </c>
      <c r="H470" s="12">
        <v>9.012979E-4</v>
      </c>
      <c r="I470" s="12">
        <v>3.3629859999999994E-4</v>
      </c>
      <c r="K470" s="1">
        <v>243.4</v>
      </c>
      <c r="L470" s="1">
        <f t="shared" si="21"/>
        <v>516.54999999999995</v>
      </c>
      <c r="M470" s="1">
        <f t="shared" si="22"/>
        <v>9.7675307884007889</v>
      </c>
      <c r="N470" s="4">
        <f t="shared" si="23"/>
        <v>-11.244286609446682</v>
      </c>
    </row>
    <row r="471" spans="1:14" x14ac:dyDescent="0.2">
      <c r="A471" s="10" t="s">
        <v>1364</v>
      </c>
      <c r="B471" s="186" t="s">
        <v>1320</v>
      </c>
      <c r="C471" s="186" t="s">
        <v>1325</v>
      </c>
      <c r="D471" s="10" t="s">
        <v>710</v>
      </c>
      <c r="E471" s="11">
        <v>-1.0931794967041775</v>
      </c>
      <c r="F471" s="11">
        <v>0.20624107644003131</v>
      </c>
      <c r="G471" s="11">
        <v>-7.4072940000000003</v>
      </c>
      <c r="H471" s="12">
        <v>7.7228349999999997E-4</v>
      </c>
      <c r="I471" s="12">
        <v>2.1182913749999996E-4</v>
      </c>
      <c r="K471" s="1">
        <v>243.4</v>
      </c>
      <c r="L471" s="1">
        <f t="shared" si="21"/>
        <v>516.54999999999995</v>
      </c>
      <c r="M471" s="1">
        <f t="shared" si="22"/>
        <v>9.7675307884007889</v>
      </c>
      <c r="N471" s="4">
        <f t="shared" si="23"/>
        <v>-10.860710285104966</v>
      </c>
    </row>
    <row r="472" spans="1:14" x14ac:dyDescent="0.2">
      <c r="A472" s="10" t="s">
        <v>1364</v>
      </c>
      <c r="B472" s="186" t="s">
        <v>1320</v>
      </c>
      <c r="C472" s="186" t="s">
        <v>1325</v>
      </c>
      <c r="D472" s="10" t="s">
        <v>712</v>
      </c>
      <c r="E472" s="11">
        <v>-1.3199609880713004</v>
      </c>
      <c r="F472" s="11">
        <v>0.20624107644003131</v>
      </c>
      <c r="G472" s="11">
        <v>-7.6326419999999997</v>
      </c>
      <c r="H472" s="12">
        <v>7.4324510000000005E-4</v>
      </c>
      <c r="I472" s="12">
        <v>1.8279073750000004E-4</v>
      </c>
      <c r="K472" s="1">
        <v>243.4</v>
      </c>
      <c r="L472" s="1">
        <f t="shared" si="21"/>
        <v>516.54999999999995</v>
      </c>
      <c r="M472" s="1">
        <f t="shared" si="22"/>
        <v>9.7675307884007889</v>
      </c>
      <c r="N472" s="4">
        <f t="shared" si="23"/>
        <v>-11.087491776472088</v>
      </c>
    </row>
    <row r="473" spans="1:14" x14ac:dyDescent="0.2">
      <c r="A473" s="10" t="s">
        <v>1364</v>
      </c>
      <c r="B473" s="10" t="s">
        <v>1320</v>
      </c>
      <c r="C473" s="10" t="s">
        <v>1325</v>
      </c>
      <c r="D473" s="10" t="s">
        <v>740</v>
      </c>
      <c r="E473" s="11">
        <v>-1.2610305426735691</v>
      </c>
      <c r="F473" s="11">
        <v>0.28771228482386962</v>
      </c>
      <c r="G473" s="11">
        <v>-7.6130719999999998</v>
      </c>
      <c r="H473" s="12">
        <v>6.6227910000000003E-4</v>
      </c>
      <c r="I473" s="12">
        <v>1.013871875000001E-4</v>
      </c>
      <c r="K473" s="1">
        <v>243.4</v>
      </c>
      <c r="L473" s="1">
        <f t="shared" si="21"/>
        <v>516.54999999999995</v>
      </c>
      <c r="M473" s="1">
        <f t="shared" si="22"/>
        <v>9.7675307884007889</v>
      </c>
      <c r="N473" s="4">
        <f t="shared" si="23"/>
        <v>-11.028561331074357</v>
      </c>
    </row>
    <row r="474" spans="1:14" x14ac:dyDescent="0.2">
      <c r="A474" s="10" t="s">
        <v>1364</v>
      </c>
      <c r="B474" s="10" t="s">
        <v>1320</v>
      </c>
      <c r="C474" s="10" t="s">
        <v>1325</v>
      </c>
      <c r="D474" s="10" t="s">
        <v>765</v>
      </c>
      <c r="E474" s="11">
        <v>-0.28768075539520321</v>
      </c>
      <c r="F474" s="11">
        <v>0.27817406222106972</v>
      </c>
      <c r="G474" s="11">
        <v>-6.6185010000000002</v>
      </c>
      <c r="H474" s="12">
        <v>7.3879939999999997E-4</v>
      </c>
      <c r="I474" s="12">
        <v>1.7017430000000004E-4</v>
      </c>
      <c r="K474" s="1">
        <v>243.4</v>
      </c>
      <c r="L474" s="1">
        <f t="shared" si="21"/>
        <v>516.54999999999995</v>
      </c>
      <c r="M474" s="1">
        <f t="shared" si="22"/>
        <v>9.7675307884007889</v>
      </c>
      <c r="N474" s="4">
        <f t="shared" si="23"/>
        <v>-10.055211543795991</v>
      </c>
    </row>
    <row r="475" spans="1:14" x14ac:dyDescent="0.2">
      <c r="A475" s="10" t="s">
        <v>1364</v>
      </c>
      <c r="B475" s="10" t="s">
        <v>1320</v>
      </c>
      <c r="C475" s="10" t="s">
        <v>1325</v>
      </c>
      <c r="D475" s="10" t="s">
        <v>771</v>
      </c>
      <c r="E475" s="11">
        <v>-0.30122754234762628</v>
      </c>
      <c r="F475" s="11">
        <v>0.27817406222106972</v>
      </c>
      <c r="G475" s="11">
        <v>-6.6319619999999997</v>
      </c>
      <c r="H475" s="12">
        <v>8.6941459999999998E-4</v>
      </c>
      <c r="I475" s="12">
        <v>3.0078950000000004E-4</v>
      </c>
      <c r="K475" s="1">
        <v>243.4</v>
      </c>
      <c r="L475" s="1">
        <f t="shared" si="21"/>
        <v>516.54999999999995</v>
      </c>
      <c r="M475" s="1">
        <f t="shared" si="22"/>
        <v>9.7675307884007889</v>
      </c>
      <c r="N475" s="4">
        <f t="shared" si="23"/>
        <v>-10.068758330748416</v>
      </c>
    </row>
    <row r="476" spans="1:14" x14ac:dyDescent="0.2">
      <c r="A476" s="10" t="s">
        <v>1364</v>
      </c>
      <c r="B476" s="10" t="s">
        <v>1320</v>
      </c>
      <c r="C476" s="10" t="s">
        <v>1325</v>
      </c>
      <c r="D476" s="10" t="s">
        <v>775</v>
      </c>
      <c r="E476" s="11">
        <v>-0.74930103135373294</v>
      </c>
      <c r="F476" s="11">
        <v>0.27817406222106972</v>
      </c>
      <c r="G476" s="11">
        <v>-7.0771980000000001</v>
      </c>
      <c r="H476" s="12">
        <v>7.0441660000000001E-4</v>
      </c>
      <c r="I476" s="12">
        <v>1.3579150000000008E-4</v>
      </c>
      <c r="K476" s="1">
        <v>243.4</v>
      </c>
      <c r="L476" s="1">
        <f t="shared" si="21"/>
        <v>516.54999999999995</v>
      </c>
      <c r="M476" s="1">
        <f t="shared" si="22"/>
        <v>9.7675307884007889</v>
      </c>
      <c r="N476" s="4">
        <f t="shared" si="23"/>
        <v>-10.516831819754522</v>
      </c>
    </row>
    <row r="477" spans="1:14" x14ac:dyDescent="0.2">
      <c r="A477" s="10" t="s">
        <v>1364</v>
      </c>
      <c r="B477" s="10" t="s">
        <v>1320</v>
      </c>
      <c r="C477" s="10" t="s">
        <v>1325</v>
      </c>
      <c r="D477" s="10" t="s">
        <v>807</v>
      </c>
      <c r="E477" s="11">
        <v>0.53126942152426082</v>
      </c>
      <c r="F477" s="11">
        <v>0.19269743949889076</v>
      </c>
      <c r="G477" s="11">
        <v>-5.777914</v>
      </c>
      <c r="H477" s="12">
        <v>6.7568960000000003E-4</v>
      </c>
      <c r="I477" s="12">
        <v>1.3753609999999999E-4</v>
      </c>
      <c r="K477" s="1">
        <v>243.4</v>
      </c>
      <c r="L477" s="1">
        <f t="shared" si="21"/>
        <v>516.54999999999995</v>
      </c>
      <c r="M477" s="1">
        <f t="shared" si="22"/>
        <v>9.7675307884007889</v>
      </c>
      <c r="N477" s="4">
        <f t="shared" si="23"/>
        <v>-9.2362613668765281</v>
      </c>
    </row>
    <row r="478" spans="1:14" x14ac:dyDescent="0.2">
      <c r="A478" s="10" t="s">
        <v>1364</v>
      </c>
      <c r="B478" s="10" t="s">
        <v>1320</v>
      </c>
      <c r="C478" s="10" t="s">
        <v>1325</v>
      </c>
      <c r="D478" s="10" t="s">
        <v>676</v>
      </c>
      <c r="E478" s="11">
        <v>-1.0416392023159249</v>
      </c>
      <c r="F478" s="11">
        <v>0.21114708181992811</v>
      </c>
      <c r="G478" s="11">
        <v>-7.3726919999999998</v>
      </c>
      <c r="H478" s="12">
        <v>7.4677399999999996E-4</v>
      </c>
      <c r="I478" s="12">
        <v>1.8177469999999991E-4</v>
      </c>
      <c r="K478" s="1">
        <v>243.4</v>
      </c>
      <c r="L478" s="1">
        <f t="shared" si="21"/>
        <v>516.54999999999995</v>
      </c>
      <c r="M478" s="1">
        <f t="shared" si="22"/>
        <v>9.7675307884007889</v>
      </c>
      <c r="N478" s="4">
        <f t="shared" si="23"/>
        <v>-10.809169990716715</v>
      </c>
    </row>
    <row r="479" spans="1:14" x14ac:dyDescent="0.2">
      <c r="A479" s="10" t="s">
        <v>1364</v>
      </c>
      <c r="B479" s="10" t="s">
        <v>1320</v>
      </c>
      <c r="C479" s="10" t="s">
        <v>1325</v>
      </c>
      <c r="D479" s="10" t="s">
        <v>678</v>
      </c>
      <c r="E479" s="11">
        <v>-1.3215240155188823</v>
      </c>
      <c r="F479" s="11">
        <v>0.21114708181992811</v>
      </c>
      <c r="G479" s="11">
        <v>-7.6508029999999998</v>
      </c>
      <c r="H479" s="12">
        <v>7.0526159999999998E-4</v>
      </c>
      <c r="I479" s="12">
        <v>1.4026229999999993E-4</v>
      </c>
      <c r="K479" s="1">
        <v>243.4</v>
      </c>
      <c r="L479" s="1">
        <f t="shared" si="21"/>
        <v>516.54999999999995</v>
      </c>
      <c r="M479" s="1">
        <f t="shared" si="22"/>
        <v>9.7675307884007889</v>
      </c>
      <c r="N479" s="4">
        <f t="shared" si="23"/>
        <v>-11.089054803919671</v>
      </c>
    </row>
    <row r="480" spans="1:14" x14ac:dyDescent="0.2">
      <c r="A480" s="10" t="s">
        <v>1364</v>
      </c>
      <c r="B480" s="10" t="s">
        <v>1320</v>
      </c>
      <c r="C480" s="10" t="s">
        <v>1325</v>
      </c>
      <c r="D480" s="10" t="s">
        <v>680</v>
      </c>
      <c r="E480" s="11">
        <v>-1.7473527709820358</v>
      </c>
      <c r="F480" s="11">
        <v>0.21114708181992811</v>
      </c>
      <c r="G480" s="11">
        <v>-8.0739330000000002</v>
      </c>
      <c r="H480" s="12">
        <v>7.4438939999999995E-4</v>
      </c>
      <c r="I480" s="12">
        <v>1.793900999999999E-4</v>
      </c>
      <c r="K480" s="1">
        <v>243.4</v>
      </c>
      <c r="L480" s="1">
        <f t="shared" si="21"/>
        <v>516.54999999999995</v>
      </c>
      <c r="M480" s="1">
        <f t="shared" si="22"/>
        <v>9.7675307884007889</v>
      </c>
      <c r="N480" s="4">
        <f t="shared" si="23"/>
        <v>-11.514883559382824</v>
      </c>
    </row>
    <row r="481" spans="1:14" x14ac:dyDescent="0.2">
      <c r="A481" s="10" t="s">
        <v>1364</v>
      </c>
      <c r="B481" s="10" t="s">
        <v>1320</v>
      </c>
      <c r="C481" s="10" t="s">
        <v>1325</v>
      </c>
      <c r="D481" s="10" t="s">
        <v>898</v>
      </c>
      <c r="E481" s="11">
        <v>-1.3953495261076476</v>
      </c>
      <c r="F481" s="11">
        <v>0.18356936447800104</v>
      </c>
      <c r="G481" s="11">
        <v>-7.6789430000000003</v>
      </c>
      <c r="H481" s="12">
        <v>8.3346340000000003E-4</v>
      </c>
      <c r="I481" s="12">
        <v>3.0027890000000005E-4</v>
      </c>
      <c r="K481" s="1">
        <v>243.4</v>
      </c>
      <c r="L481" s="1">
        <f t="shared" si="21"/>
        <v>516.54999999999995</v>
      </c>
      <c r="M481" s="1">
        <f t="shared" si="22"/>
        <v>9.7675307884007889</v>
      </c>
      <c r="N481" s="4">
        <f t="shared" si="23"/>
        <v>-11.162880314508437</v>
      </c>
    </row>
    <row r="482" spans="1:14" x14ac:dyDescent="0.2">
      <c r="A482" s="10" t="s">
        <v>1364</v>
      </c>
      <c r="B482" s="10" t="s">
        <v>1320</v>
      </c>
      <c r="C482" s="10" t="s">
        <v>1325</v>
      </c>
      <c r="D482" s="10" t="s">
        <v>881</v>
      </c>
      <c r="E482" s="11">
        <v>-1.020687462398806</v>
      </c>
      <c r="F482" s="11">
        <v>0.19427451624661737</v>
      </c>
      <c r="G482" s="11">
        <v>-7.2735989999999999</v>
      </c>
      <c r="H482" s="12">
        <v>6.7211959999999998E-4</v>
      </c>
      <c r="I482" s="12">
        <v>1.2793488750000004E-4</v>
      </c>
      <c r="K482" s="1">
        <v>243.4</v>
      </c>
      <c r="L482" s="1">
        <f t="shared" si="21"/>
        <v>516.54999999999995</v>
      </c>
      <c r="M482" s="1">
        <f t="shared" si="22"/>
        <v>9.7675307884007889</v>
      </c>
      <c r="N482" s="4">
        <f t="shared" si="23"/>
        <v>-10.788218250799595</v>
      </c>
    </row>
    <row r="483" spans="1:14" x14ac:dyDescent="0.2">
      <c r="E483" s="11"/>
      <c r="F483" s="11"/>
      <c r="G483" s="11"/>
      <c r="H483" s="12"/>
      <c r="I483" s="12"/>
      <c r="N483" s="4"/>
    </row>
    <row r="484" spans="1:14" x14ac:dyDescent="0.2">
      <c r="A484" s="10" t="s">
        <v>1365</v>
      </c>
      <c r="B484" s="10" t="s">
        <v>1322</v>
      </c>
      <c r="C484" s="10" t="s">
        <v>1324</v>
      </c>
      <c r="D484" s="10" t="s">
        <v>883</v>
      </c>
      <c r="E484" s="11">
        <v>-0.56953858608976837</v>
      </c>
      <c r="F484" s="11">
        <v>0.19427451624661737</v>
      </c>
      <c r="G484" s="11">
        <v>-6.8252740000000003</v>
      </c>
      <c r="H484" s="12">
        <v>1.0994799999999999E-3</v>
      </c>
      <c r="I484" s="12">
        <v>5.5529528749999996E-4</v>
      </c>
      <c r="K484" s="1">
        <v>245.4</v>
      </c>
      <c r="L484" s="1">
        <f t="shared" si="21"/>
        <v>518.54999999999995</v>
      </c>
      <c r="M484" s="1">
        <f t="shared" si="22"/>
        <v>9.6700042082551825</v>
      </c>
      <c r="N484" s="4">
        <f t="shared" si="23"/>
        <v>-10.239542794344951</v>
      </c>
    </row>
    <row r="485" spans="1:14" x14ac:dyDescent="0.2">
      <c r="A485" s="10" t="s">
        <v>1365</v>
      </c>
      <c r="B485" s="10" t="s">
        <v>1322</v>
      </c>
      <c r="C485" s="10" t="s">
        <v>1324</v>
      </c>
      <c r="D485" s="10" t="s">
        <v>894</v>
      </c>
      <c r="E485" s="11">
        <v>-0.16258450813444458</v>
      </c>
      <c r="F485" s="11">
        <v>0.18356936447800104</v>
      </c>
      <c r="G485" s="11">
        <v>-6.4539350000000004</v>
      </c>
      <c r="H485" s="12">
        <v>1.205175E-3</v>
      </c>
      <c r="I485" s="12">
        <v>6.7199049999999998E-4</v>
      </c>
      <c r="K485" s="1">
        <v>245.4</v>
      </c>
      <c r="L485" s="1">
        <f t="shared" si="21"/>
        <v>518.54999999999995</v>
      </c>
      <c r="M485" s="1">
        <f t="shared" si="22"/>
        <v>9.6700042082551825</v>
      </c>
      <c r="N485" s="4">
        <f t="shared" si="23"/>
        <v>-9.8325887163896262</v>
      </c>
    </row>
    <row r="486" spans="1:14" x14ac:dyDescent="0.2">
      <c r="A486" s="10" t="s">
        <v>1365</v>
      </c>
      <c r="B486" s="10" t="s">
        <v>1322</v>
      </c>
      <c r="C486" s="10" t="s">
        <v>1324</v>
      </c>
      <c r="D486" s="10" t="s">
        <v>896</v>
      </c>
      <c r="E486" s="11">
        <v>-0.46246446483744208</v>
      </c>
      <c r="F486" s="11">
        <v>0.18356936447800104</v>
      </c>
      <c r="G486" s="11">
        <v>-6.7519280000000004</v>
      </c>
      <c r="H486" s="12">
        <v>1.21469E-3</v>
      </c>
      <c r="I486" s="12">
        <v>6.8150550000000006E-4</v>
      </c>
      <c r="K486" s="1">
        <v>245.4</v>
      </c>
      <c r="L486" s="1">
        <f t="shared" si="21"/>
        <v>518.54999999999995</v>
      </c>
      <c r="M486" s="1">
        <f t="shared" si="22"/>
        <v>9.6700042082551825</v>
      </c>
      <c r="N486" s="4">
        <f t="shared" si="23"/>
        <v>-10.132468673092625</v>
      </c>
    </row>
    <row r="487" spans="1:14" x14ac:dyDescent="0.2">
      <c r="A487" s="10" t="s">
        <v>1365</v>
      </c>
      <c r="B487" s="10" t="s">
        <v>1322</v>
      </c>
      <c r="C487" s="10" t="s">
        <v>1324</v>
      </c>
      <c r="D487" s="10" t="s">
        <v>927</v>
      </c>
      <c r="E487" s="11">
        <v>-0.90199377318633811</v>
      </c>
      <c r="F487" s="11">
        <v>0.23420192071894819</v>
      </c>
      <c r="G487" s="11">
        <v>-7.182518</v>
      </c>
      <c r="H487" s="12">
        <v>1.0751619999999999E-3</v>
      </c>
      <c r="I487" s="12">
        <v>5.4111916249999995E-4</v>
      </c>
      <c r="K487" s="1">
        <v>245.4</v>
      </c>
      <c r="L487" s="1">
        <f t="shared" si="21"/>
        <v>518.54999999999995</v>
      </c>
      <c r="M487" s="1">
        <f t="shared" si="22"/>
        <v>9.6700042082551825</v>
      </c>
      <c r="N487" s="4">
        <f t="shared" si="23"/>
        <v>-10.57199798144152</v>
      </c>
    </row>
    <row r="488" spans="1:14" x14ac:dyDescent="0.2">
      <c r="A488" s="10" t="s">
        <v>1365</v>
      </c>
      <c r="B488" s="10" t="s">
        <v>1322</v>
      </c>
      <c r="C488" s="10" t="s">
        <v>1324</v>
      </c>
      <c r="D488" s="10" t="s">
        <v>929</v>
      </c>
      <c r="E488" s="11">
        <v>-0.49343449013561358</v>
      </c>
      <c r="F488" s="11">
        <v>0.23420192071894819</v>
      </c>
      <c r="G488" s="11">
        <v>-6.7765269999999997</v>
      </c>
      <c r="H488" s="12">
        <v>1.0435349999999999E-3</v>
      </c>
      <c r="I488" s="12">
        <v>5.0949216249999995E-4</v>
      </c>
      <c r="K488" s="1">
        <v>245.4</v>
      </c>
      <c r="L488" s="1">
        <f t="shared" si="21"/>
        <v>518.54999999999995</v>
      </c>
      <c r="M488" s="1">
        <f t="shared" si="22"/>
        <v>9.6700042082551825</v>
      </c>
      <c r="N488" s="4">
        <f t="shared" si="23"/>
        <v>-10.163438698390795</v>
      </c>
    </row>
    <row r="489" spans="1:14" x14ac:dyDescent="0.2">
      <c r="A489" s="10" t="s">
        <v>1365</v>
      </c>
      <c r="B489" s="10" t="s">
        <v>1322</v>
      </c>
      <c r="C489" s="10" t="s">
        <v>1324</v>
      </c>
      <c r="D489" s="10" t="s">
        <v>933</v>
      </c>
      <c r="E489" s="11">
        <v>-0.21499919174017279</v>
      </c>
      <c r="F489" s="11">
        <v>0.23420192071894819</v>
      </c>
      <c r="G489" s="11">
        <v>-6.4998420000000001</v>
      </c>
      <c r="H489" s="12">
        <v>1.1412779999999999E-3</v>
      </c>
      <c r="I489" s="12">
        <v>6.0723516249999992E-4</v>
      </c>
      <c r="K489" s="1">
        <v>245.4</v>
      </c>
      <c r="L489" s="1">
        <f t="shared" si="21"/>
        <v>518.54999999999995</v>
      </c>
      <c r="M489" s="1">
        <f t="shared" si="22"/>
        <v>9.6700042082551825</v>
      </c>
      <c r="N489" s="4">
        <f t="shared" si="23"/>
        <v>-9.8850033999953553</v>
      </c>
    </row>
    <row r="490" spans="1:14" x14ac:dyDescent="0.2">
      <c r="A490" s="10" t="s">
        <v>1365</v>
      </c>
      <c r="B490" s="10" t="s">
        <v>1322</v>
      </c>
      <c r="C490" s="10" t="s">
        <v>1324</v>
      </c>
      <c r="D490" s="10" t="s">
        <v>942</v>
      </c>
      <c r="E490" s="11">
        <v>-0.32389774923546888</v>
      </c>
      <c r="F490" s="11">
        <v>0.23420192071894819</v>
      </c>
      <c r="G490" s="11">
        <v>-6.6080560000000004</v>
      </c>
      <c r="H490" s="12">
        <v>1.1778699999999999E-3</v>
      </c>
      <c r="I490" s="12">
        <v>6.4382716249999992E-4</v>
      </c>
      <c r="K490" s="1">
        <v>245.4</v>
      </c>
      <c r="L490" s="1">
        <f t="shared" si="21"/>
        <v>518.54999999999995</v>
      </c>
      <c r="M490" s="1">
        <f t="shared" si="22"/>
        <v>9.6700042082551825</v>
      </c>
      <c r="N490" s="4">
        <f t="shared" si="23"/>
        <v>-9.9939019574906514</v>
      </c>
    </row>
    <row r="491" spans="1:14" s="10" customFormat="1" x14ac:dyDescent="0.2">
      <c r="E491" s="11"/>
      <c r="F491" s="11"/>
      <c r="G491" s="11"/>
      <c r="H491" s="12"/>
      <c r="I491" s="12"/>
      <c r="L491" s="1"/>
      <c r="M491" s="1"/>
      <c r="N491" s="4"/>
    </row>
    <row r="492" spans="1:14" x14ac:dyDescent="0.2">
      <c r="A492" s="10" t="s">
        <v>1364</v>
      </c>
      <c r="B492" s="10" t="s">
        <v>1322</v>
      </c>
      <c r="C492" s="10" t="s">
        <v>1324</v>
      </c>
      <c r="D492" s="10" t="s">
        <v>920</v>
      </c>
      <c r="E492" s="11">
        <v>-0.61766705752419604</v>
      </c>
      <c r="F492" s="11">
        <v>0.18356936447800104</v>
      </c>
      <c r="G492" s="11">
        <v>-6.9061539999999999</v>
      </c>
      <c r="H492" s="12">
        <v>8.8958500000000003E-4</v>
      </c>
      <c r="I492" s="12">
        <v>3.5640050000000005E-4</v>
      </c>
      <c r="K492" s="1">
        <v>245.4</v>
      </c>
      <c r="L492" s="1">
        <f t="shared" si="21"/>
        <v>518.54999999999995</v>
      </c>
      <c r="M492" s="1">
        <f t="shared" si="22"/>
        <v>9.6700042082551825</v>
      </c>
      <c r="N492" s="4">
        <f t="shared" si="23"/>
        <v>-10.287671265779379</v>
      </c>
    </row>
    <row r="493" spans="1:14" x14ac:dyDescent="0.2">
      <c r="A493" s="10" t="s">
        <v>1364</v>
      </c>
      <c r="B493" s="10" t="s">
        <v>1322</v>
      </c>
      <c r="C493" s="10" t="s">
        <v>1324</v>
      </c>
      <c r="D493" s="10" t="s">
        <v>935</v>
      </c>
      <c r="E493" s="11">
        <v>-0.75509232211667943</v>
      </c>
      <c r="F493" s="11">
        <v>0.23420192071894819</v>
      </c>
      <c r="G493" s="11">
        <v>-7.0365399999999996</v>
      </c>
      <c r="H493" s="12">
        <v>9.0535469999999995E-4</v>
      </c>
      <c r="I493" s="12">
        <v>3.7131186249999995E-4</v>
      </c>
      <c r="K493" s="1">
        <v>245.4</v>
      </c>
      <c r="L493" s="1">
        <f t="shared" si="21"/>
        <v>518.54999999999995</v>
      </c>
      <c r="M493" s="1">
        <f t="shared" si="22"/>
        <v>9.6700042082551825</v>
      </c>
      <c r="N493" s="4">
        <f t="shared" si="23"/>
        <v>-10.425096530371862</v>
      </c>
    </row>
    <row r="494" spans="1:14" x14ac:dyDescent="0.2">
      <c r="A494" s="10" t="s">
        <v>1364</v>
      </c>
      <c r="B494" s="10" t="s">
        <v>1322</v>
      </c>
      <c r="C494" s="10" t="s">
        <v>1324</v>
      </c>
      <c r="D494" s="10" t="s">
        <v>872</v>
      </c>
      <c r="E494" s="11">
        <v>-0.62847548987099433</v>
      </c>
      <c r="F494" s="11">
        <v>0.19427451624661737</v>
      </c>
      <c r="G494" s="11">
        <v>-6.8838419999999996</v>
      </c>
      <c r="H494" s="12">
        <v>9.5854969999999997E-4</v>
      </c>
      <c r="I494" s="12">
        <v>4.1436498750000003E-4</v>
      </c>
      <c r="K494" s="1">
        <v>245.4</v>
      </c>
      <c r="L494" s="1">
        <f t="shared" si="21"/>
        <v>518.54999999999995</v>
      </c>
      <c r="M494" s="1">
        <f t="shared" si="22"/>
        <v>9.6700042082551825</v>
      </c>
      <c r="N494" s="4">
        <f t="shared" si="23"/>
        <v>-10.298479698126176</v>
      </c>
    </row>
    <row r="495" spans="1:14" x14ac:dyDescent="0.2">
      <c r="A495" s="10" t="s">
        <v>1364</v>
      </c>
      <c r="B495" s="10" t="s">
        <v>1322</v>
      </c>
      <c r="C495" s="10" t="s">
        <v>1324</v>
      </c>
      <c r="D495" s="10" t="s">
        <v>875</v>
      </c>
      <c r="E495" s="11">
        <v>-0.86841534548764976</v>
      </c>
      <c r="F495" s="11">
        <v>0.19427451624661737</v>
      </c>
      <c r="G495" s="11">
        <v>-7.1222799999999999</v>
      </c>
      <c r="H495" s="12">
        <v>8.9137180000000002E-4</v>
      </c>
      <c r="I495" s="12">
        <v>3.4718708750000008E-4</v>
      </c>
      <c r="K495" s="1">
        <v>245.4</v>
      </c>
      <c r="L495" s="1">
        <f t="shared" si="21"/>
        <v>518.54999999999995</v>
      </c>
      <c r="M495" s="1">
        <f t="shared" si="22"/>
        <v>9.6700042082551825</v>
      </c>
      <c r="N495" s="4">
        <f t="shared" si="23"/>
        <v>-10.538419553742832</v>
      </c>
    </row>
    <row r="496" spans="1:14" x14ac:dyDescent="0.2">
      <c r="A496" s="10" t="s">
        <v>1364</v>
      </c>
      <c r="B496" s="10" t="s">
        <v>1322</v>
      </c>
      <c r="C496" s="10" t="s">
        <v>1324</v>
      </c>
      <c r="D496" s="10" t="s">
        <v>877</v>
      </c>
      <c r="E496" s="11">
        <v>-0.49074841474461284</v>
      </c>
      <c r="F496" s="11">
        <v>0.19427451624661737</v>
      </c>
      <c r="G496" s="11">
        <v>-6.7469770000000002</v>
      </c>
      <c r="H496" s="12">
        <v>8.5082150000000004E-4</v>
      </c>
      <c r="I496" s="12">
        <v>3.066367875000001E-4</v>
      </c>
      <c r="K496" s="1">
        <v>245.4</v>
      </c>
      <c r="L496" s="1">
        <f t="shared" si="21"/>
        <v>518.54999999999995</v>
      </c>
      <c r="M496" s="1">
        <f t="shared" si="22"/>
        <v>9.6700042082551825</v>
      </c>
      <c r="N496" s="4">
        <f t="shared" si="23"/>
        <v>-10.160752622999794</v>
      </c>
    </row>
    <row r="497" spans="1:14" x14ac:dyDescent="0.2">
      <c r="A497" s="10" t="s">
        <v>1364</v>
      </c>
      <c r="B497" s="10" t="s">
        <v>1322</v>
      </c>
      <c r="C497" s="10" t="s">
        <v>1324</v>
      </c>
      <c r="D497" s="10" t="s">
        <v>879</v>
      </c>
      <c r="E497" s="11">
        <v>-1.6282795638380421</v>
      </c>
      <c r="F497" s="11">
        <v>0.19427451624661737</v>
      </c>
      <c r="G497" s="11">
        <v>-7.8773879999999998</v>
      </c>
      <c r="H497" s="12">
        <v>9.574494E-4</v>
      </c>
      <c r="I497" s="12">
        <v>4.1326468750000006E-4</v>
      </c>
      <c r="K497" s="1">
        <v>245.4</v>
      </c>
      <c r="L497" s="1">
        <f t="shared" si="21"/>
        <v>518.54999999999995</v>
      </c>
      <c r="M497" s="1">
        <f t="shared" si="22"/>
        <v>9.6700042082551825</v>
      </c>
      <c r="N497" s="4">
        <f t="shared" si="23"/>
        <v>-11.298283772093225</v>
      </c>
    </row>
    <row r="498" spans="1:14" x14ac:dyDescent="0.2">
      <c r="E498" s="11"/>
      <c r="F498" s="11"/>
      <c r="G498" s="11"/>
      <c r="H498" s="12"/>
      <c r="I498" s="12"/>
      <c r="N498" s="4"/>
    </row>
    <row r="499" spans="1:14" x14ac:dyDescent="0.2">
      <c r="A499" s="10" t="s">
        <v>1364</v>
      </c>
      <c r="B499" s="10" t="s">
        <v>1320</v>
      </c>
      <c r="C499" s="10" t="s">
        <v>1324</v>
      </c>
      <c r="D499" s="10" t="s">
        <v>885</v>
      </c>
      <c r="E499" s="11">
        <v>-0.71726424535711875</v>
      </c>
      <c r="F499" s="11">
        <v>0.19427451624661737</v>
      </c>
      <c r="G499" s="11">
        <v>-6.9720750000000002</v>
      </c>
      <c r="H499" s="12">
        <v>9.0350670000000001E-4</v>
      </c>
      <c r="I499" s="12">
        <v>3.5932198750000008E-4</v>
      </c>
      <c r="K499" s="1">
        <v>245.4</v>
      </c>
      <c r="L499" s="1">
        <f t="shared" si="21"/>
        <v>518.54999999999995</v>
      </c>
      <c r="M499" s="1">
        <f t="shared" si="22"/>
        <v>9.6700042082551825</v>
      </c>
      <c r="N499" s="4">
        <f t="shared" si="23"/>
        <v>-10.3872684536123</v>
      </c>
    </row>
    <row r="500" spans="1:14" x14ac:dyDescent="0.2">
      <c r="A500" s="10" t="s">
        <v>1364</v>
      </c>
      <c r="B500" s="10" t="s">
        <v>1320</v>
      </c>
      <c r="C500" s="10" t="s">
        <v>1324</v>
      </c>
      <c r="D500" s="10" t="s">
        <v>940</v>
      </c>
      <c r="E500" s="11">
        <v>-0.46416952487682295</v>
      </c>
      <c r="F500" s="11">
        <v>0.23420192071894819</v>
      </c>
      <c r="G500" s="11">
        <v>-6.7474460000000001</v>
      </c>
      <c r="H500" s="12">
        <v>8.7723290000000002E-4</v>
      </c>
      <c r="I500" s="12">
        <v>3.4319006250000002E-4</v>
      </c>
      <c r="K500" s="1">
        <v>245.4</v>
      </c>
      <c r="L500" s="1">
        <f t="shared" si="21"/>
        <v>518.54999999999995</v>
      </c>
      <c r="M500" s="1">
        <f t="shared" si="22"/>
        <v>9.6700042082551825</v>
      </c>
      <c r="N500" s="4">
        <f t="shared" si="23"/>
        <v>-10.134173733132005</v>
      </c>
    </row>
    <row r="501" spans="1:14" x14ac:dyDescent="0.2">
      <c r="A501" s="10" t="s">
        <v>1364</v>
      </c>
      <c r="B501" s="10" t="s">
        <v>1320</v>
      </c>
      <c r="C501" s="10" t="s">
        <v>1324</v>
      </c>
      <c r="D501" s="10" t="s">
        <v>944</v>
      </c>
      <c r="E501" s="11">
        <v>-0.6975868314269551</v>
      </c>
      <c r="F501" s="11">
        <v>0.23420192071894819</v>
      </c>
      <c r="G501" s="11">
        <v>-6.9793960000000004</v>
      </c>
      <c r="H501" s="12">
        <v>6.6063150000000002E-4</v>
      </c>
      <c r="I501" s="12">
        <v>1.2658866250000002E-4</v>
      </c>
      <c r="K501" s="1">
        <v>245.4</v>
      </c>
      <c r="L501" s="1">
        <f t="shared" si="21"/>
        <v>518.54999999999995</v>
      </c>
      <c r="M501" s="1">
        <f t="shared" si="22"/>
        <v>9.6700042082551825</v>
      </c>
      <c r="N501" s="4">
        <f t="shared" si="23"/>
        <v>-10.367591039682138</v>
      </c>
    </row>
    <row r="502" spans="1:14" x14ac:dyDescent="0.2">
      <c r="A502" s="10" t="s">
        <v>1364</v>
      </c>
      <c r="B502" s="10" t="s">
        <v>1320</v>
      </c>
      <c r="C502" s="10" t="s">
        <v>1324</v>
      </c>
      <c r="D502" s="10" t="s">
        <v>946</v>
      </c>
      <c r="E502" s="11">
        <v>-0.99199352914225436</v>
      </c>
      <c r="F502" s="11">
        <v>0.23420192071894819</v>
      </c>
      <c r="G502" s="11">
        <v>-7.2719519999999997</v>
      </c>
      <c r="H502" s="12">
        <v>6.3230790000000001E-4</v>
      </c>
      <c r="I502" s="12">
        <v>9.8265062500000016E-5</v>
      </c>
      <c r="K502" s="1">
        <v>245.4</v>
      </c>
      <c r="L502" s="1">
        <f t="shared" si="21"/>
        <v>518.54999999999995</v>
      </c>
      <c r="M502" s="1">
        <f t="shared" si="22"/>
        <v>9.6700042082551825</v>
      </c>
      <c r="N502" s="4">
        <f t="shared" si="23"/>
        <v>-10.661997737397437</v>
      </c>
    </row>
    <row r="503" spans="1:14" x14ac:dyDescent="0.2">
      <c r="A503" s="10" t="s">
        <v>1364</v>
      </c>
      <c r="B503" s="10" t="s">
        <v>1320</v>
      </c>
      <c r="C503" s="10" t="s">
        <v>1324</v>
      </c>
      <c r="D503" s="10" t="s">
        <v>948</v>
      </c>
      <c r="E503" s="11">
        <v>-0.46540931846028588</v>
      </c>
      <c r="F503" s="11">
        <v>0.23420192071894819</v>
      </c>
      <c r="G503" s="11">
        <v>-6.748678</v>
      </c>
      <c r="H503" s="12">
        <v>7.1788869999999999E-4</v>
      </c>
      <c r="I503" s="12">
        <v>1.838458625E-4</v>
      </c>
      <c r="K503" s="1">
        <v>245.4</v>
      </c>
      <c r="L503" s="1">
        <f t="shared" si="21"/>
        <v>518.54999999999995</v>
      </c>
      <c r="M503" s="1">
        <f t="shared" si="22"/>
        <v>9.6700042082551825</v>
      </c>
      <c r="N503" s="4">
        <f t="shared" si="23"/>
        <v>-10.135413526715467</v>
      </c>
    </row>
    <row r="504" spans="1:14" x14ac:dyDescent="0.2">
      <c r="A504" s="10" t="s">
        <v>1364</v>
      </c>
      <c r="B504" s="10" t="s">
        <v>1320</v>
      </c>
      <c r="C504" s="10" t="s">
        <v>1324</v>
      </c>
      <c r="D504" s="10" t="s">
        <v>950</v>
      </c>
      <c r="E504" s="11">
        <v>-1.3560923249297252</v>
      </c>
      <c r="F504" s="11">
        <v>0.23420192071894819</v>
      </c>
      <c r="G504" s="11">
        <v>-7.6337619999999999</v>
      </c>
      <c r="H504" s="12">
        <v>7.0979020000000003E-4</v>
      </c>
      <c r="I504" s="12">
        <v>1.7574736250000004E-4</v>
      </c>
      <c r="K504" s="1">
        <v>245.4</v>
      </c>
      <c r="L504" s="1">
        <f t="shared" si="21"/>
        <v>518.54999999999995</v>
      </c>
      <c r="M504" s="1">
        <f t="shared" si="22"/>
        <v>9.6700042082551825</v>
      </c>
      <c r="N504" s="4">
        <f t="shared" si="23"/>
        <v>-11.026096533184909</v>
      </c>
    </row>
    <row r="505" spans="1:14" x14ac:dyDescent="0.2">
      <c r="A505" s="10" t="s">
        <v>1364</v>
      </c>
      <c r="B505" s="10" t="s">
        <v>1320</v>
      </c>
      <c r="C505" s="10" t="s">
        <v>1324</v>
      </c>
      <c r="D505" s="10" t="s">
        <v>952</v>
      </c>
      <c r="E505" s="11">
        <v>-1.5353662758241793</v>
      </c>
      <c r="F505" s="11">
        <v>0.23420192071894819</v>
      </c>
      <c r="G505" s="11">
        <v>-7.811909</v>
      </c>
      <c r="H505" s="12">
        <v>6.8400999999999998E-4</v>
      </c>
      <c r="I505" s="12">
        <v>1.4996716249999998E-4</v>
      </c>
      <c r="K505" s="1">
        <v>245.4</v>
      </c>
      <c r="L505" s="1">
        <f t="shared" si="21"/>
        <v>518.54999999999995</v>
      </c>
      <c r="M505" s="1">
        <f t="shared" si="22"/>
        <v>9.6700042082551825</v>
      </c>
      <c r="N505" s="4">
        <f t="shared" si="23"/>
        <v>-11.205370484079362</v>
      </c>
    </row>
    <row r="506" spans="1:14" x14ac:dyDescent="0.2">
      <c r="A506" s="10" t="s">
        <v>1364</v>
      </c>
      <c r="B506" s="10" t="s">
        <v>1320</v>
      </c>
      <c r="C506" s="10" t="s">
        <v>1324</v>
      </c>
      <c r="D506" s="10" t="s">
        <v>954</v>
      </c>
      <c r="E506" s="11">
        <v>-1.5812990179677744</v>
      </c>
      <c r="F506" s="11">
        <v>0.23420192071894819</v>
      </c>
      <c r="G506" s="11">
        <v>-7.8575530000000002</v>
      </c>
      <c r="H506" s="12">
        <v>6.1145069999999995E-4</v>
      </c>
      <c r="I506" s="12">
        <v>7.7407862499999955E-5</v>
      </c>
      <c r="K506" s="1">
        <v>245.4</v>
      </c>
      <c r="L506" s="1">
        <f t="shared" si="21"/>
        <v>518.54999999999995</v>
      </c>
      <c r="M506" s="1">
        <f t="shared" si="22"/>
        <v>9.6700042082551825</v>
      </c>
      <c r="N506" s="4">
        <f t="shared" si="23"/>
        <v>-11.251303226222957</v>
      </c>
    </row>
    <row r="507" spans="1:14" x14ac:dyDescent="0.2">
      <c r="E507" s="11"/>
      <c r="F507" s="11"/>
      <c r="G507" s="11"/>
      <c r="H507" s="12"/>
      <c r="I507" s="12"/>
      <c r="N507" s="4"/>
    </row>
    <row r="508" spans="1:14" x14ac:dyDescent="0.2">
      <c r="A508" s="10" t="s">
        <v>1366</v>
      </c>
      <c r="B508" s="10" t="s">
        <v>1322</v>
      </c>
      <c r="C508" s="10" t="s">
        <v>1324</v>
      </c>
      <c r="D508" s="10" t="s">
        <v>1310</v>
      </c>
      <c r="E508" s="11">
        <v>-5.137883798967513</v>
      </c>
      <c r="F508" s="11">
        <v>0.19427451624661737</v>
      </c>
      <c r="G508" s="11">
        <v>-6.5063490000000002</v>
      </c>
      <c r="H508" s="12">
        <v>6.3841720000000002E-4</v>
      </c>
      <c r="I508" s="12">
        <v>9.4232487500000087E-5</v>
      </c>
      <c r="J508" s="10">
        <v>98.61</v>
      </c>
      <c r="K508" s="1">
        <v>245.4</v>
      </c>
      <c r="L508" s="1">
        <f t="shared" si="21"/>
        <v>518.54999999999995</v>
      </c>
      <c r="M508" s="1">
        <f>-3.41+2.91*10^6/L508^2</f>
        <v>7.4121042147995801</v>
      </c>
      <c r="N508" s="4">
        <f t="shared" si="23"/>
        <v>-12.549988013767093</v>
      </c>
    </row>
    <row r="509" spans="1:14" x14ac:dyDescent="0.2">
      <c r="A509" s="10" t="s">
        <v>1366</v>
      </c>
      <c r="B509" s="10" t="s">
        <v>1322</v>
      </c>
      <c r="C509" s="10" t="s">
        <v>1324</v>
      </c>
      <c r="D509" s="10" t="s">
        <v>1311</v>
      </c>
      <c r="E509" s="11">
        <v>-5.9054009196201074</v>
      </c>
      <c r="F509" s="11">
        <v>0.19427451624661737</v>
      </c>
      <c r="G509" s="11">
        <v>-7.2717330000000002</v>
      </c>
      <c r="H509" s="12">
        <v>6.5124319999999999E-4</v>
      </c>
      <c r="I509" s="12">
        <v>1.0705848750000005E-4</v>
      </c>
      <c r="J509" s="10">
        <v>98.04</v>
      </c>
      <c r="K509" s="1">
        <v>245.4</v>
      </c>
      <c r="L509" s="1">
        <f t="shared" si="21"/>
        <v>518.54999999999995</v>
      </c>
      <c r="M509" s="1">
        <f t="shared" ref="M509:M515" si="24">-3.41+2.91*10^6/L509^2</f>
        <v>7.4121042147995801</v>
      </c>
      <c r="N509" s="4">
        <f t="shared" si="23"/>
        <v>-13.317505134419687</v>
      </c>
    </row>
    <row r="510" spans="1:14" x14ac:dyDescent="0.2">
      <c r="A510" s="10" t="s">
        <v>1366</v>
      </c>
      <c r="B510" s="10" t="s">
        <v>1322</v>
      </c>
      <c r="C510" s="10" t="s">
        <v>1324</v>
      </c>
      <c r="D510" s="10" t="s">
        <v>1317</v>
      </c>
      <c r="E510" s="11">
        <v>-5.1213984139563129</v>
      </c>
      <c r="F510" s="11">
        <v>0.18356936447800104</v>
      </c>
      <c r="G510" s="11">
        <v>-6.5224120000000001</v>
      </c>
      <c r="H510" s="12">
        <v>6.1330819999999998E-4</v>
      </c>
      <c r="I510" s="12">
        <v>8.01237E-5</v>
      </c>
      <c r="J510" s="10">
        <v>98.33</v>
      </c>
      <c r="K510" s="1">
        <v>245.4</v>
      </c>
      <c r="L510" s="1">
        <f t="shared" si="21"/>
        <v>518.54999999999995</v>
      </c>
      <c r="M510" s="1">
        <f t="shared" si="24"/>
        <v>7.4121042147995801</v>
      </c>
      <c r="N510" s="4">
        <f t="shared" si="23"/>
        <v>-12.533502628755894</v>
      </c>
    </row>
    <row r="511" spans="1:14" x14ac:dyDescent="0.2">
      <c r="A511" s="10" t="s">
        <v>1366</v>
      </c>
      <c r="B511" s="10" t="s">
        <v>1322</v>
      </c>
      <c r="C511" s="10" t="s">
        <v>1324</v>
      </c>
      <c r="D511" s="10" t="s">
        <v>1312</v>
      </c>
      <c r="E511" s="11">
        <v>-3.499742482302004</v>
      </c>
      <c r="F511" s="11">
        <v>0.19427451624661737</v>
      </c>
      <c r="G511" s="11">
        <v>-4.8704609999999997</v>
      </c>
      <c r="H511" s="12">
        <v>6.5285500000000004E-4</v>
      </c>
      <c r="I511" s="12">
        <v>1.086702875000001E-4</v>
      </c>
      <c r="J511" s="10">
        <v>98.61</v>
      </c>
      <c r="K511" s="1">
        <v>245.4</v>
      </c>
      <c r="L511" s="1">
        <f t="shared" si="21"/>
        <v>518.54999999999995</v>
      </c>
      <c r="M511" s="1">
        <f t="shared" si="24"/>
        <v>7.4121042147995801</v>
      </c>
      <c r="N511" s="4">
        <f t="shared" si="23"/>
        <v>-10.911846697101584</v>
      </c>
    </row>
    <row r="512" spans="1:14" x14ac:dyDescent="0.2">
      <c r="A512" s="10" t="s">
        <v>1366</v>
      </c>
      <c r="B512" s="10" t="s">
        <v>1322</v>
      </c>
      <c r="C512" s="10" t="s">
        <v>1324</v>
      </c>
      <c r="D512" s="10" t="s">
        <v>1313</v>
      </c>
      <c r="E512" s="11">
        <v>-5.3164747830105608</v>
      </c>
      <c r="F512" s="11">
        <v>0.19427451624661737</v>
      </c>
      <c r="G512" s="11">
        <v>-6.6838550000000003</v>
      </c>
      <c r="H512" s="12">
        <v>6.8199410000000004E-4</v>
      </c>
      <c r="I512" s="12">
        <v>1.378093875000001E-4</v>
      </c>
      <c r="J512" s="10">
        <v>98.17</v>
      </c>
      <c r="K512" s="1">
        <v>245.4</v>
      </c>
      <c r="L512" s="1">
        <f t="shared" si="21"/>
        <v>518.54999999999995</v>
      </c>
      <c r="M512" s="1">
        <f t="shared" si="24"/>
        <v>7.4121042147995801</v>
      </c>
      <c r="N512" s="4">
        <f t="shared" si="23"/>
        <v>-12.728578997810141</v>
      </c>
    </row>
    <row r="513" spans="1:14" x14ac:dyDescent="0.2">
      <c r="A513" s="10" t="s">
        <v>1366</v>
      </c>
      <c r="B513" s="10" t="s">
        <v>1322</v>
      </c>
      <c r="C513" s="10" t="s">
        <v>1324</v>
      </c>
      <c r="D513" s="10" t="s">
        <v>1314</v>
      </c>
      <c r="E513" s="11">
        <v>-5.079243985363302</v>
      </c>
      <c r="F513" s="11">
        <v>0.19427451624661737</v>
      </c>
      <c r="G513" s="11">
        <v>-6.447692</v>
      </c>
      <c r="H513" s="12">
        <v>9.8865169999999992E-4</v>
      </c>
      <c r="I513" s="12">
        <v>4.4446698749999998E-4</v>
      </c>
      <c r="J513" s="10">
        <v>98.56</v>
      </c>
      <c r="K513" s="1">
        <v>245.4</v>
      </c>
      <c r="L513" s="1">
        <f t="shared" si="21"/>
        <v>518.54999999999995</v>
      </c>
      <c r="M513" s="1">
        <f t="shared" si="24"/>
        <v>7.4121042147995801</v>
      </c>
      <c r="N513" s="4">
        <f t="shared" si="23"/>
        <v>-12.491348200162882</v>
      </c>
    </row>
    <row r="514" spans="1:14" x14ac:dyDescent="0.2">
      <c r="A514" s="10" t="s">
        <v>1366</v>
      </c>
      <c r="B514" s="10" t="s">
        <v>1322</v>
      </c>
      <c r="C514" s="10" t="s">
        <v>1324</v>
      </c>
      <c r="D514" s="10" t="s">
        <v>1315</v>
      </c>
      <c r="E514" s="11">
        <v>-5.3074892954457775</v>
      </c>
      <c r="F514" s="11">
        <v>0.18356936447800104</v>
      </c>
      <c r="G514" s="11">
        <v>-6.7074860000000003</v>
      </c>
      <c r="H514" s="12">
        <v>7.6320260000000003E-4</v>
      </c>
      <c r="I514" s="12">
        <v>2.3001810000000005E-4</v>
      </c>
      <c r="J514" s="10">
        <v>97.92</v>
      </c>
      <c r="K514" s="1">
        <v>245.4</v>
      </c>
      <c r="L514" s="1">
        <f t="shared" si="21"/>
        <v>518.54999999999995</v>
      </c>
      <c r="M514" s="1">
        <f t="shared" si="24"/>
        <v>7.4121042147995801</v>
      </c>
      <c r="N514" s="4">
        <f t="shared" si="23"/>
        <v>-12.719593510245357</v>
      </c>
    </row>
    <row r="515" spans="1:14" x14ac:dyDescent="0.2">
      <c r="A515" s="10" t="s">
        <v>1366</v>
      </c>
      <c r="B515" s="10" t="s">
        <v>1322</v>
      </c>
      <c r="C515" s="10" t="s">
        <v>1324</v>
      </c>
      <c r="D515" s="10" t="s">
        <v>1316</v>
      </c>
      <c r="E515" s="11">
        <v>-5.5452989731866742</v>
      </c>
      <c r="F515" s="11">
        <v>0.23420192071894819</v>
      </c>
      <c r="G515" s="11">
        <v>-6.9389659999999997</v>
      </c>
      <c r="H515" s="12">
        <v>7.6644940000000002E-4</v>
      </c>
      <c r="I515" s="12">
        <v>2.3240656250000003E-4</v>
      </c>
      <c r="J515" s="10">
        <v>98.02</v>
      </c>
      <c r="K515" s="1">
        <v>245.4</v>
      </c>
      <c r="L515" s="1">
        <f t="shared" si="21"/>
        <v>518.54999999999995</v>
      </c>
      <c r="M515" s="1">
        <f t="shared" si="24"/>
        <v>7.4121042147995801</v>
      </c>
      <c r="N515" s="4">
        <f t="shared" si="23"/>
        <v>-12.957403187986255</v>
      </c>
    </row>
    <row r="516" spans="1:14" x14ac:dyDescent="0.2">
      <c r="E516" s="11"/>
      <c r="F516" s="11"/>
      <c r="G516" s="11"/>
      <c r="H516" s="12"/>
      <c r="I516" s="12"/>
      <c r="N516" s="4"/>
    </row>
    <row r="517" spans="1:14" x14ac:dyDescent="0.2">
      <c r="A517" s="10" t="s">
        <v>1364</v>
      </c>
      <c r="B517" s="10" t="s">
        <v>1320</v>
      </c>
      <c r="C517" s="10" t="s">
        <v>1323</v>
      </c>
      <c r="D517" s="10" t="s">
        <v>914</v>
      </c>
      <c r="E517" s="11">
        <v>-0.91781872392604491</v>
      </c>
      <c r="F517" s="11">
        <v>0.18356936447800104</v>
      </c>
      <c r="G517" s="11">
        <v>-7.2044170000000003</v>
      </c>
      <c r="H517" s="12">
        <v>7.2305839999999998E-4</v>
      </c>
      <c r="I517" s="12">
        <v>1.898739E-4</v>
      </c>
      <c r="K517" s="1">
        <v>245.4</v>
      </c>
      <c r="L517" s="1">
        <f t="shared" si="21"/>
        <v>518.54999999999995</v>
      </c>
      <c r="M517" s="1">
        <f t="shared" si="22"/>
        <v>9.6700042082551825</v>
      </c>
      <c r="N517" s="4">
        <f t="shared" si="23"/>
        <v>-10.587822932181227</v>
      </c>
    </row>
    <row r="518" spans="1:14" x14ac:dyDescent="0.2">
      <c r="A518" s="10" t="s">
        <v>1364</v>
      </c>
      <c r="B518" s="10" t="s">
        <v>1320</v>
      </c>
      <c r="C518" s="10" t="s">
        <v>1323</v>
      </c>
      <c r="D518" s="10" t="s">
        <v>916</v>
      </c>
      <c r="E518" s="11">
        <v>-1.0497327764188435</v>
      </c>
      <c r="F518" s="11">
        <v>0.18356936447800104</v>
      </c>
      <c r="G518" s="11">
        <v>-7.3355009999999998</v>
      </c>
      <c r="H518" s="12">
        <v>8.1488600000000002E-4</v>
      </c>
      <c r="I518" s="12">
        <v>2.8170150000000004E-4</v>
      </c>
      <c r="K518" s="1">
        <v>245.4</v>
      </c>
      <c r="L518" s="1">
        <f t="shared" si="21"/>
        <v>518.54999999999995</v>
      </c>
      <c r="M518" s="1">
        <f t="shared" si="22"/>
        <v>9.6700042082551825</v>
      </c>
      <c r="N518" s="4">
        <f t="shared" si="23"/>
        <v>-10.719736984674025</v>
      </c>
    </row>
    <row r="519" spans="1:14" s="136" customFormat="1" x14ac:dyDescent="0.2">
      <c r="A519" s="187" t="s">
        <v>1364</v>
      </c>
      <c r="B519" s="187" t="s">
        <v>1320</v>
      </c>
      <c r="C519" s="187" t="s">
        <v>1323</v>
      </c>
      <c r="D519" s="187" t="s">
        <v>937</v>
      </c>
      <c r="E519" s="188">
        <v>-0.13289708192265604</v>
      </c>
      <c r="F519" s="188">
        <v>0.23420192071894819</v>
      </c>
      <c r="G519" s="188">
        <v>-6.4182560000000004</v>
      </c>
      <c r="H519" s="189">
        <v>8.5065430000000005E-4</v>
      </c>
      <c r="I519" s="189">
        <v>3.1661146250000006E-4</v>
      </c>
      <c r="J519" s="187"/>
      <c r="K519" s="274">
        <v>245.4</v>
      </c>
      <c r="L519" s="274">
        <f t="shared" ref="L519" si="25">K519+273.15</f>
        <v>518.54999999999995</v>
      </c>
      <c r="M519" s="274">
        <f t="shared" ref="M519" si="26">-2.9+3.38*10^6/L519^2</f>
        <v>9.6700042082551825</v>
      </c>
      <c r="N519" s="275">
        <f t="shared" ref="N519" si="27">E519-M519</f>
        <v>-9.8029012901778394</v>
      </c>
    </row>
    <row r="520" spans="1:14" x14ac:dyDescent="0.2">
      <c r="A520" s="10" t="s">
        <v>1371</v>
      </c>
    </row>
    <row r="521" spans="1:14" x14ac:dyDescent="0.2">
      <c r="A521" s="10" t="s">
        <v>1372</v>
      </c>
    </row>
    <row r="522" spans="1:14" x14ac:dyDescent="0.2">
      <c r="A522" s="10" t="s">
        <v>1373</v>
      </c>
    </row>
    <row r="523" spans="1:14" x14ac:dyDescent="0.2">
      <c r="A523" s="10" t="s">
        <v>1374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466D2-B7D6-4763-8625-0CE1CCBE9F19}">
  <sheetPr codeName="Sheet2"/>
  <dimension ref="A1:W911"/>
  <sheetViews>
    <sheetView zoomScale="80" zoomScaleNormal="80" workbookViewId="0">
      <pane xSplit="2" ySplit="3" topLeftCell="C4" activePane="bottomRight" state="frozen"/>
      <selection pane="topRight" activeCell="C1" sqref="C1"/>
      <selection pane="bottomLeft" activeCell="A2" sqref="A2"/>
      <selection pane="bottomRight" sqref="A1:A2"/>
    </sheetView>
  </sheetViews>
  <sheetFormatPr baseColWidth="10" defaultColWidth="8.83203125" defaultRowHeight="16" x14ac:dyDescent="0.2"/>
  <cols>
    <col min="1" max="1" width="21.1640625" style="1" customWidth="1"/>
    <col min="2" max="2" width="32.6640625" style="1" customWidth="1"/>
    <col min="3" max="3" width="9" style="9" customWidth="1"/>
    <col min="4" max="4" width="7.83203125" style="9" customWidth="1"/>
    <col min="5" max="5" width="8.5" style="5" customWidth="1"/>
    <col min="6" max="6" width="11.5" style="4" customWidth="1"/>
    <col min="7" max="7" width="7.5" style="4" customWidth="1"/>
    <col min="8" max="8" width="9.33203125" style="4" customWidth="1"/>
    <col min="9" max="9" width="9.1640625" style="9" customWidth="1"/>
    <col min="10" max="10" width="10.5" style="4" customWidth="1"/>
    <col min="11" max="11" width="11.83203125" style="13" customWidth="1"/>
    <col min="12" max="12" width="7.6640625" style="14" customWidth="1"/>
    <col min="13" max="13" width="7.1640625" style="3" customWidth="1"/>
    <col min="14" max="14" width="9.6640625" style="3" customWidth="1"/>
    <col min="15" max="16" width="6.33203125" style="3" customWidth="1"/>
    <col min="17" max="17" width="11" style="1" customWidth="1"/>
    <col min="18" max="18" width="10.33203125" style="1" customWidth="1"/>
    <col min="19" max="19" width="10.33203125" style="2" customWidth="1"/>
    <col min="20" max="20" width="9.83203125" style="2" customWidth="1"/>
    <col min="21" max="21" width="9.6640625" style="1" bestFit="1" customWidth="1"/>
    <col min="22" max="22" width="8.83203125" style="246" customWidth="1"/>
    <col min="23" max="23" width="28" style="1" customWidth="1"/>
    <col min="254" max="254" width="14" customWidth="1"/>
    <col min="255" max="255" width="29.33203125" customWidth="1"/>
    <col min="256" max="257" width="9" customWidth="1"/>
    <col min="258" max="258" width="7.83203125" customWidth="1"/>
    <col min="259" max="259" width="8.5" customWidth="1"/>
    <col min="260" max="260" width="11.5" customWidth="1"/>
    <col min="261" max="261" width="7.5" customWidth="1"/>
    <col min="262" max="262" width="9.33203125" customWidth="1"/>
    <col min="264" max="264" width="10.5" customWidth="1"/>
    <col min="265" max="265" width="9.6640625" customWidth="1"/>
    <col min="266" max="266" width="7.6640625" customWidth="1"/>
    <col min="267" max="268" width="7.1640625" customWidth="1"/>
    <col min="269" max="270" width="6.33203125" customWidth="1"/>
    <col min="271" max="271" width="9.5" customWidth="1"/>
    <col min="272" max="272" width="11" customWidth="1"/>
    <col min="273" max="273" width="10.33203125" customWidth="1"/>
    <col min="274" max="274" width="8" customWidth="1"/>
    <col min="275" max="275" width="10.33203125" customWidth="1"/>
    <col min="276" max="276" width="9.83203125" customWidth="1"/>
    <col min="510" max="510" width="14" customWidth="1"/>
    <col min="511" max="511" width="29.33203125" customWidth="1"/>
    <col min="512" max="513" width="9" customWidth="1"/>
    <col min="514" max="514" width="7.83203125" customWidth="1"/>
    <col min="515" max="515" width="8.5" customWidth="1"/>
    <col min="516" max="516" width="11.5" customWidth="1"/>
    <col min="517" max="517" width="7.5" customWidth="1"/>
    <col min="518" max="518" width="9.33203125" customWidth="1"/>
    <col min="520" max="520" width="10.5" customWidth="1"/>
    <col min="521" max="521" width="9.6640625" customWidth="1"/>
    <col min="522" max="522" width="7.6640625" customWidth="1"/>
    <col min="523" max="524" width="7.1640625" customWidth="1"/>
    <col min="525" max="526" width="6.33203125" customWidth="1"/>
    <col min="527" max="527" width="9.5" customWidth="1"/>
    <col min="528" max="528" width="11" customWidth="1"/>
    <col min="529" max="529" width="10.33203125" customWidth="1"/>
    <col min="530" max="530" width="8" customWidth="1"/>
    <col min="531" max="531" width="10.33203125" customWidth="1"/>
    <col min="532" max="532" width="9.83203125" customWidth="1"/>
    <col min="766" max="766" width="14" customWidth="1"/>
    <col min="767" max="767" width="29.33203125" customWidth="1"/>
    <col min="768" max="769" width="9" customWidth="1"/>
    <col min="770" max="770" width="7.83203125" customWidth="1"/>
    <col min="771" max="771" width="8.5" customWidth="1"/>
    <col min="772" max="772" width="11.5" customWidth="1"/>
    <col min="773" max="773" width="7.5" customWidth="1"/>
    <col min="774" max="774" width="9.33203125" customWidth="1"/>
    <col min="776" max="776" width="10.5" customWidth="1"/>
    <col min="777" max="777" width="9.6640625" customWidth="1"/>
    <col min="778" max="778" width="7.6640625" customWidth="1"/>
    <col min="779" max="780" width="7.1640625" customWidth="1"/>
    <col min="781" max="782" width="6.33203125" customWidth="1"/>
    <col min="783" max="783" width="9.5" customWidth="1"/>
    <col min="784" max="784" width="11" customWidth="1"/>
    <col min="785" max="785" width="10.33203125" customWidth="1"/>
    <col min="786" max="786" width="8" customWidth="1"/>
    <col min="787" max="787" width="10.33203125" customWidth="1"/>
    <col min="788" max="788" width="9.83203125" customWidth="1"/>
    <col min="1022" max="1022" width="14" customWidth="1"/>
    <col min="1023" max="1023" width="29.33203125" customWidth="1"/>
    <col min="1024" max="1025" width="9" customWidth="1"/>
    <col min="1026" max="1026" width="7.83203125" customWidth="1"/>
    <col min="1027" max="1027" width="8.5" customWidth="1"/>
    <col min="1028" max="1028" width="11.5" customWidth="1"/>
    <col min="1029" max="1029" width="7.5" customWidth="1"/>
    <col min="1030" max="1030" width="9.33203125" customWidth="1"/>
    <col min="1032" max="1032" width="10.5" customWidth="1"/>
    <col min="1033" max="1033" width="9.6640625" customWidth="1"/>
    <col min="1034" max="1034" width="7.6640625" customWidth="1"/>
    <col min="1035" max="1036" width="7.1640625" customWidth="1"/>
    <col min="1037" max="1038" width="6.33203125" customWidth="1"/>
    <col min="1039" max="1039" width="9.5" customWidth="1"/>
    <col min="1040" max="1040" width="11" customWidth="1"/>
    <col min="1041" max="1041" width="10.33203125" customWidth="1"/>
    <col min="1042" max="1042" width="8" customWidth="1"/>
    <col min="1043" max="1043" width="10.33203125" customWidth="1"/>
    <col min="1044" max="1044" width="9.83203125" customWidth="1"/>
    <col min="1278" max="1278" width="14" customWidth="1"/>
    <col min="1279" max="1279" width="29.33203125" customWidth="1"/>
    <col min="1280" max="1281" width="9" customWidth="1"/>
    <col min="1282" max="1282" width="7.83203125" customWidth="1"/>
    <col min="1283" max="1283" width="8.5" customWidth="1"/>
    <col min="1284" max="1284" width="11.5" customWidth="1"/>
    <col min="1285" max="1285" width="7.5" customWidth="1"/>
    <col min="1286" max="1286" width="9.33203125" customWidth="1"/>
    <col min="1288" max="1288" width="10.5" customWidth="1"/>
    <col min="1289" max="1289" width="9.6640625" customWidth="1"/>
    <col min="1290" max="1290" width="7.6640625" customWidth="1"/>
    <col min="1291" max="1292" width="7.1640625" customWidth="1"/>
    <col min="1293" max="1294" width="6.33203125" customWidth="1"/>
    <col min="1295" max="1295" width="9.5" customWidth="1"/>
    <col min="1296" max="1296" width="11" customWidth="1"/>
    <col min="1297" max="1297" width="10.33203125" customWidth="1"/>
    <col min="1298" max="1298" width="8" customWidth="1"/>
    <col min="1299" max="1299" width="10.33203125" customWidth="1"/>
    <col min="1300" max="1300" width="9.83203125" customWidth="1"/>
    <col min="1534" max="1534" width="14" customWidth="1"/>
    <col min="1535" max="1535" width="29.33203125" customWidth="1"/>
    <col min="1536" max="1537" width="9" customWidth="1"/>
    <col min="1538" max="1538" width="7.83203125" customWidth="1"/>
    <col min="1539" max="1539" width="8.5" customWidth="1"/>
    <col min="1540" max="1540" width="11.5" customWidth="1"/>
    <col min="1541" max="1541" width="7.5" customWidth="1"/>
    <col min="1542" max="1542" width="9.33203125" customWidth="1"/>
    <col min="1544" max="1544" width="10.5" customWidth="1"/>
    <col min="1545" max="1545" width="9.6640625" customWidth="1"/>
    <col min="1546" max="1546" width="7.6640625" customWidth="1"/>
    <col min="1547" max="1548" width="7.1640625" customWidth="1"/>
    <col min="1549" max="1550" width="6.33203125" customWidth="1"/>
    <col min="1551" max="1551" width="9.5" customWidth="1"/>
    <col min="1552" max="1552" width="11" customWidth="1"/>
    <col min="1553" max="1553" width="10.33203125" customWidth="1"/>
    <col min="1554" max="1554" width="8" customWidth="1"/>
    <col min="1555" max="1555" width="10.33203125" customWidth="1"/>
    <col min="1556" max="1556" width="9.83203125" customWidth="1"/>
    <col min="1790" max="1790" width="14" customWidth="1"/>
    <col min="1791" max="1791" width="29.33203125" customWidth="1"/>
    <col min="1792" max="1793" width="9" customWidth="1"/>
    <col min="1794" max="1794" width="7.83203125" customWidth="1"/>
    <col min="1795" max="1795" width="8.5" customWidth="1"/>
    <col min="1796" max="1796" width="11.5" customWidth="1"/>
    <col min="1797" max="1797" width="7.5" customWidth="1"/>
    <col min="1798" max="1798" width="9.33203125" customWidth="1"/>
    <col min="1800" max="1800" width="10.5" customWidth="1"/>
    <col min="1801" max="1801" width="9.6640625" customWidth="1"/>
    <col min="1802" max="1802" width="7.6640625" customWidth="1"/>
    <col min="1803" max="1804" width="7.1640625" customWidth="1"/>
    <col min="1805" max="1806" width="6.33203125" customWidth="1"/>
    <col min="1807" max="1807" width="9.5" customWidth="1"/>
    <col min="1808" max="1808" width="11" customWidth="1"/>
    <col min="1809" max="1809" width="10.33203125" customWidth="1"/>
    <col min="1810" max="1810" width="8" customWidth="1"/>
    <col min="1811" max="1811" width="10.33203125" customWidth="1"/>
    <col min="1812" max="1812" width="9.83203125" customWidth="1"/>
    <col min="2046" max="2046" width="14" customWidth="1"/>
    <col min="2047" max="2047" width="29.33203125" customWidth="1"/>
    <col min="2048" max="2049" width="9" customWidth="1"/>
    <col min="2050" max="2050" width="7.83203125" customWidth="1"/>
    <col min="2051" max="2051" width="8.5" customWidth="1"/>
    <col min="2052" max="2052" width="11.5" customWidth="1"/>
    <col min="2053" max="2053" width="7.5" customWidth="1"/>
    <col min="2054" max="2054" width="9.33203125" customWidth="1"/>
    <col min="2056" max="2056" width="10.5" customWidth="1"/>
    <col min="2057" max="2057" width="9.6640625" customWidth="1"/>
    <col min="2058" max="2058" width="7.6640625" customWidth="1"/>
    <col min="2059" max="2060" width="7.1640625" customWidth="1"/>
    <col min="2061" max="2062" width="6.33203125" customWidth="1"/>
    <col min="2063" max="2063" width="9.5" customWidth="1"/>
    <col min="2064" max="2064" width="11" customWidth="1"/>
    <col min="2065" max="2065" width="10.33203125" customWidth="1"/>
    <col min="2066" max="2066" width="8" customWidth="1"/>
    <col min="2067" max="2067" width="10.33203125" customWidth="1"/>
    <col min="2068" max="2068" width="9.83203125" customWidth="1"/>
    <col min="2302" max="2302" width="14" customWidth="1"/>
    <col min="2303" max="2303" width="29.33203125" customWidth="1"/>
    <col min="2304" max="2305" width="9" customWidth="1"/>
    <col min="2306" max="2306" width="7.83203125" customWidth="1"/>
    <col min="2307" max="2307" width="8.5" customWidth="1"/>
    <col min="2308" max="2308" width="11.5" customWidth="1"/>
    <col min="2309" max="2309" width="7.5" customWidth="1"/>
    <col min="2310" max="2310" width="9.33203125" customWidth="1"/>
    <col min="2312" max="2312" width="10.5" customWidth="1"/>
    <col min="2313" max="2313" width="9.6640625" customWidth="1"/>
    <col min="2314" max="2314" width="7.6640625" customWidth="1"/>
    <col min="2315" max="2316" width="7.1640625" customWidth="1"/>
    <col min="2317" max="2318" width="6.33203125" customWidth="1"/>
    <col min="2319" max="2319" width="9.5" customWidth="1"/>
    <col min="2320" max="2320" width="11" customWidth="1"/>
    <col min="2321" max="2321" width="10.33203125" customWidth="1"/>
    <col min="2322" max="2322" width="8" customWidth="1"/>
    <col min="2323" max="2323" width="10.33203125" customWidth="1"/>
    <col min="2324" max="2324" width="9.83203125" customWidth="1"/>
    <col min="2558" max="2558" width="14" customWidth="1"/>
    <col min="2559" max="2559" width="29.33203125" customWidth="1"/>
    <col min="2560" max="2561" width="9" customWidth="1"/>
    <col min="2562" max="2562" width="7.83203125" customWidth="1"/>
    <col min="2563" max="2563" width="8.5" customWidth="1"/>
    <col min="2564" max="2564" width="11.5" customWidth="1"/>
    <col min="2565" max="2565" width="7.5" customWidth="1"/>
    <col min="2566" max="2566" width="9.33203125" customWidth="1"/>
    <col min="2568" max="2568" width="10.5" customWidth="1"/>
    <col min="2569" max="2569" width="9.6640625" customWidth="1"/>
    <col min="2570" max="2570" width="7.6640625" customWidth="1"/>
    <col min="2571" max="2572" width="7.1640625" customWidth="1"/>
    <col min="2573" max="2574" width="6.33203125" customWidth="1"/>
    <col min="2575" max="2575" width="9.5" customWidth="1"/>
    <col min="2576" max="2576" width="11" customWidth="1"/>
    <col min="2577" max="2577" width="10.33203125" customWidth="1"/>
    <col min="2578" max="2578" width="8" customWidth="1"/>
    <col min="2579" max="2579" width="10.33203125" customWidth="1"/>
    <col min="2580" max="2580" width="9.83203125" customWidth="1"/>
    <col min="2814" max="2814" width="14" customWidth="1"/>
    <col min="2815" max="2815" width="29.33203125" customWidth="1"/>
    <col min="2816" max="2817" width="9" customWidth="1"/>
    <col min="2818" max="2818" width="7.83203125" customWidth="1"/>
    <col min="2819" max="2819" width="8.5" customWidth="1"/>
    <col min="2820" max="2820" width="11.5" customWidth="1"/>
    <col min="2821" max="2821" width="7.5" customWidth="1"/>
    <col min="2822" max="2822" width="9.33203125" customWidth="1"/>
    <col min="2824" max="2824" width="10.5" customWidth="1"/>
    <col min="2825" max="2825" width="9.6640625" customWidth="1"/>
    <col min="2826" max="2826" width="7.6640625" customWidth="1"/>
    <col min="2827" max="2828" width="7.1640625" customWidth="1"/>
    <col min="2829" max="2830" width="6.33203125" customWidth="1"/>
    <col min="2831" max="2831" width="9.5" customWidth="1"/>
    <col min="2832" max="2832" width="11" customWidth="1"/>
    <col min="2833" max="2833" width="10.33203125" customWidth="1"/>
    <col min="2834" max="2834" width="8" customWidth="1"/>
    <col min="2835" max="2835" width="10.33203125" customWidth="1"/>
    <col min="2836" max="2836" width="9.83203125" customWidth="1"/>
    <col min="3070" max="3070" width="14" customWidth="1"/>
    <col min="3071" max="3071" width="29.33203125" customWidth="1"/>
    <col min="3072" max="3073" width="9" customWidth="1"/>
    <col min="3074" max="3074" width="7.83203125" customWidth="1"/>
    <col min="3075" max="3075" width="8.5" customWidth="1"/>
    <col min="3076" max="3076" width="11.5" customWidth="1"/>
    <col min="3077" max="3077" width="7.5" customWidth="1"/>
    <col min="3078" max="3078" width="9.33203125" customWidth="1"/>
    <col min="3080" max="3080" width="10.5" customWidth="1"/>
    <col min="3081" max="3081" width="9.6640625" customWidth="1"/>
    <col min="3082" max="3082" width="7.6640625" customWidth="1"/>
    <col min="3083" max="3084" width="7.1640625" customWidth="1"/>
    <col min="3085" max="3086" width="6.33203125" customWidth="1"/>
    <col min="3087" max="3087" width="9.5" customWidth="1"/>
    <col min="3088" max="3088" width="11" customWidth="1"/>
    <col min="3089" max="3089" width="10.33203125" customWidth="1"/>
    <col min="3090" max="3090" width="8" customWidth="1"/>
    <col min="3091" max="3091" width="10.33203125" customWidth="1"/>
    <col min="3092" max="3092" width="9.83203125" customWidth="1"/>
    <col min="3326" max="3326" width="14" customWidth="1"/>
    <col min="3327" max="3327" width="29.33203125" customWidth="1"/>
    <col min="3328" max="3329" width="9" customWidth="1"/>
    <col min="3330" max="3330" width="7.83203125" customWidth="1"/>
    <col min="3331" max="3331" width="8.5" customWidth="1"/>
    <col min="3332" max="3332" width="11.5" customWidth="1"/>
    <col min="3333" max="3333" width="7.5" customWidth="1"/>
    <col min="3334" max="3334" width="9.33203125" customWidth="1"/>
    <col min="3336" max="3336" width="10.5" customWidth="1"/>
    <col min="3337" max="3337" width="9.6640625" customWidth="1"/>
    <col min="3338" max="3338" width="7.6640625" customWidth="1"/>
    <col min="3339" max="3340" width="7.1640625" customWidth="1"/>
    <col min="3341" max="3342" width="6.33203125" customWidth="1"/>
    <col min="3343" max="3343" width="9.5" customWidth="1"/>
    <col min="3344" max="3344" width="11" customWidth="1"/>
    <col min="3345" max="3345" width="10.33203125" customWidth="1"/>
    <col min="3346" max="3346" width="8" customWidth="1"/>
    <col min="3347" max="3347" width="10.33203125" customWidth="1"/>
    <col min="3348" max="3348" width="9.83203125" customWidth="1"/>
    <col min="3582" max="3582" width="14" customWidth="1"/>
    <col min="3583" max="3583" width="29.33203125" customWidth="1"/>
    <col min="3584" max="3585" width="9" customWidth="1"/>
    <col min="3586" max="3586" width="7.83203125" customWidth="1"/>
    <col min="3587" max="3587" width="8.5" customWidth="1"/>
    <col min="3588" max="3588" width="11.5" customWidth="1"/>
    <col min="3589" max="3589" width="7.5" customWidth="1"/>
    <col min="3590" max="3590" width="9.33203125" customWidth="1"/>
    <col min="3592" max="3592" width="10.5" customWidth="1"/>
    <col min="3593" max="3593" width="9.6640625" customWidth="1"/>
    <col min="3594" max="3594" width="7.6640625" customWidth="1"/>
    <col min="3595" max="3596" width="7.1640625" customWidth="1"/>
    <col min="3597" max="3598" width="6.33203125" customWidth="1"/>
    <col min="3599" max="3599" width="9.5" customWidth="1"/>
    <col min="3600" max="3600" width="11" customWidth="1"/>
    <col min="3601" max="3601" width="10.33203125" customWidth="1"/>
    <col min="3602" max="3602" width="8" customWidth="1"/>
    <col min="3603" max="3603" width="10.33203125" customWidth="1"/>
    <col min="3604" max="3604" width="9.83203125" customWidth="1"/>
    <col min="3838" max="3838" width="14" customWidth="1"/>
    <col min="3839" max="3839" width="29.33203125" customWidth="1"/>
    <col min="3840" max="3841" width="9" customWidth="1"/>
    <col min="3842" max="3842" width="7.83203125" customWidth="1"/>
    <col min="3843" max="3843" width="8.5" customWidth="1"/>
    <col min="3844" max="3844" width="11.5" customWidth="1"/>
    <col min="3845" max="3845" width="7.5" customWidth="1"/>
    <col min="3846" max="3846" width="9.33203125" customWidth="1"/>
    <col min="3848" max="3848" width="10.5" customWidth="1"/>
    <col min="3849" max="3849" width="9.6640625" customWidth="1"/>
    <col min="3850" max="3850" width="7.6640625" customWidth="1"/>
    <col min="3851" max="3852" width="7.1640625" customWidth="1"/>
    <col min="3853" max="3854" width="6.33203125" customWidth="1"/>
    <col min="3855" max="3855" width="9.5" customWidth="1"/>
    <col min="3856" max="3856" width="11" customWidth="1"/>
    <col min="3857" max="3857" width="10.33203125" customWidth="1"/>
    <col min="3858" max="3858" width="8" customWidth="1"/>
    <col min="3859" max="3859" width="10.33203125" customWidth="1"/>
    <col min="3860" max="3860" width="9.83203125" customWidth="1"/>
    <col min="4094" max="4094" width="14" customWidth="1"/>
    <col min="4095" max="4095" width="29.33203125" customWidth="1"/>
    <col min="4096" max="4097" width="9" customWidth="1"/>
    <col min="4098" max="4098" width="7.83203125" customWidth="1"/>
    <col min="4099" max="4099" width="8.5" customWidth="1"/>
    <col min="4100" max="4100" width="11.5" customWidth="1"/>
    <col min="4101" max="4101" width="7.5" customWidth="1"/>
    <col min="4102" max="4102" width="9.33203125" customWidth="1"/>
    <col min="4104" max="4104" width="10.5" customWidth="1"/>
    <col min="4105" max="4105" width="9.6640625" customWidth="1"/>
    <col min="4106" max="4106" width="7.6640625" customWidth="1"/>
    <col min="4107" max="4108" width="7.1640625" customWidth="1"/>
    <col min="4109" max="4110" width="6.33203125" customWidth="1"/>
    <col min="4111" max="4111" width="9.5" customWidth="1"/>
    <col min="4112" max="4112" width="11" customWidth="1"/>
    <col min="4113" max="4113" width="10.33203125" customWidth="1"/>
    <col min="4114" max="4114" width="8" customWidth="1"/>
    <col min="4115" max="4115" width="10.33203125" customWidth="1"/>
    <col min="4116" max="4116" width="9.83203125" customWidth="1"/>
    <col min="4350" max="4350" width="14" customWidth="1"/>
    <col min="4351" max="4351" width="29.33203125" customWidth="1"/>
    <col min="4352" max="4353" width="9" customWidth="1"/>
    <col min="4354" max="4354" width="7.83203125" customWidth="1"/>
    <col min="4355" max="4355" width="8.5" customWidth="1"/>
    <col min="4356" max="4356" width="11.5" customWidth="1"/>
    <col min="4357" max="4357" width="7.5" customWidth="1"/>
    <col min="4358" max="4358" width="9.33203125" customWidth="1"/>
    <col min="4360" max="4360" width="10.5" customWidth="1"/>
    <col min="4361" max="4361" width="9.6640625" customWidth="1"/>
    <col min="4362" max="4362" width="7.6640625" customWidth="1"/>
    <col min="4363" max="4364" width="7.1640625" customWidth="1"/>
    <col min="4365" max="4366" width="6.33203125" customWidth="1"/>
    <col min="4367" max="4367" width="9.5" customWidth="1"/>
    <col min="4368" max="4368" width="11" customWidth="1"/>
    <col min="4369" max="4369" width="10.33203125" customWidth="1"/>
    <col min="4370" max="4370" width="8" customWidth="1"/>
    <col min="4371" max="4371" width="10.33203125" customWidth="1"/>
    <col min="4372" max="4372" width="9.83203125" customWidth="1"/>
    <col min="4606" max="4606" width="14" customWidth="1"/>
    <col min="4607" max="4607" width="29.33203125" customWidth="1"/>
    <col min="4608" max="4609" width="9" customWidth="1"/>
    <col min="4610" max="4610" width="7.83203125" customWidth="1"/>
    <col min="4611" max="4611" width="8.5" customWidth="1"/>
    <col min="4612" max="4612" width="11.5" customWidth="1"/>
    <col min="4613" max="4613" width="7.5" customWidth="1"/>
    <col min="4614" max="4614" width="9.33203125" customWidth="1"/>
    <col min="4616" max="4616" width="10.5" customWidth="1"/>
    <col min="4617" max="4617" width="9.6640625" customWidth="1"/>
    <col min="4618" max="4618" width="7.6640625" customWidth="1"/>
    <col min="4619" max="4620" width="7.1640625" customWidth="1"/>
    <col min="4621" max="4622" width="6.33203125" customWidth="1"/>
    <col min="4623" max="4623" width="9.5" customWidth="1"/>
    <col min="4624" max="4624" width="11" customWidth="1"/>
    <col min="4625" max="4625" width="10.33203125" customWidth="1"/>
    <col min="4626" max="4626" width="8" customWidth="1"/>
    <col min="4627" max="4627" width="10.33203125" customWidth="1"/>
    <col min="4628" max="4628" width="9.83203125" customWidth="1"/>
    <col min="4862" max="4862" width="14" customWidth="1"/>
    <col min="4863" max="4863" width="29.33203125" customWidth="1"/>
    <col min="4864" max="4865" width="9" customWidth="1"/>
    <col min="4866" max="4866" width="7.83203125" customWidth="1"/>
    <col min="4867" max="4867" width="8.5" customWidth="1"/>
    <col min="4868" max="4868" width="11.5" customWidth="1"/>
    <col min="4869" max="4869" width="7.5" customWidth="1"/>
    <col min="4870" max="4870" width="9.33203125" customWidth="1"/>
    <col min="4872" max="4872" width="10.5" customWidth="1"/>
    <col min="4873" max="4873" width="9.6640625" customWidth="1"/>
    <col min="4874" max="4874" width="7.6640625" customWidth="1"/>
    <col min="4875" max="4876" width="7.1640625" customWidth="1"/>
    <col min="4877" max="4878" width="6.33203125" customWidth="1"/>
    <col min="4879" max="4879" width="9.5" customWidth="1"/>
    <col min="4880" max="4880" width="11" customWidth="1"/>
    <col min="4881" max="4881" width="10.33203125" customWidth="1"/>
    <col min="4882" max="4882" width="8" customWidth="1"/>
    <col min="4883" max="4883" width="10.33203125" customWidth="1"/>
    <col min="4884" max="4884" width="9.83203125" customWidth="1"/>
    <col min="5118" max="5118" width="14" customWidth="1"/>
    <col min="5119" max="5119" width="29.33203125" customWidth="1"/>
    <col min="5120" max="5121" width="9" customWidth="1"/>
    <col min="5122" max="5122" width="7.83203125" customWidth="1"/>
    <col min="5123" max="5123" width="8.5" customWidth="1"/>
    <col min="5124" max="5124" width="11.5" customWidth="1"/>
    <col min="5125" max="5125" width="7.5" customWidth="1"/>
    <col min="5126" max="5126" width="9.33203125" customWidth="1"/>
    <col min="5128" max="5128" width="10.5" customWidth="1"/>
    <col min="5129" max="5129" width="9.6640625" customWidth="1"/>
    <col min="5130" max="5130" width="7.6640625" customWidth="1"/>
    <col min="5131" max="5132" width="7.1640625" customWidth="1"/>
    <col min="5133" max="5134" width="6.33203125" customWidth="1"/>
    <col min="5135" max="5135" width="9.5" customWidth="1"/>
    <col min="5136" max="5136" width="11" customWidth="1"/>
    <col min="5137" max="5137" width="10.33203125" customWidth="1"/>
    <col min="5138" max="5138" width="8" customWidth="1"/>
    <col min="5139" max="5139" width="10.33203125" customWidth="1"/>
    <col min="5140" max="5140" width="9.83203125" customWidth="1"/>
    <col min="5374" max="5374" width="14" customWidth="1"/>
    <col min="5375" max="5375" width="29.33203125" customWidth="1"/>
    <col min="5376" max="5377" width="9" customWidth="1"/>
    <col min="5378" max="5378" width="7.83203125" customWidth="1"/>
    <col min="5379" max="5379" width="8.5" customWidth="1"/>
    <col min="5380" max="5380" width="11.5" customWidth="1"/>
    <col min="5381" max="5381" width="7.5" customWidth="1"/>
    <col min="5382" max="5382" width="9.33203125" customWidth="1"/>
    <col min="5384" max="5384" width="10.5" customWidth="1"/>
    <col min="5385" max="5385" width="9.6640625" customWidth="1"/>
    <col min="5386" max="5386" width="7.6640625" customWidth="1"/>
    <col min="5387" max="5388" width="7.1640625" customWidth="1"/>
    <col min="5389" max="5390" width="6.33203125" customWidth="1"/>
    <col min="5391" max="5391" width="9.5" customWidth="1"/>
    <col min="5392" max="5392" width="11" customWidth="1"/>
    <col min="5393" max="5393" width="10.33203125" customWidth="1"/>
    <col min="5394" max="5394" width="8" customWidth="1"/>
    <col min="5395" max="5395" width="10.33203125" customWidth="1"/>
    <col min="5396" max="5396" width="9.83203125" customWidth="1"/>
    <col min="5630" max="5630" width="14" customWidth="1"/>
    <col min="5631" max="5631" width="29.33203125" customWidth="1"/>
    <col min="5632" max="5633" width="9" customWidth="1"/>
    <col min="5634" max="5634" width="7.83203125" customWidth="1"/>
    <col min="5635" max="5635" width="8.5" customWidth="1"/>
    <col min="5636" max="5636" width="11.5" customWidth="1"/>
    <col min="5637" max="5637" width="7.5" customWidth="1"/>
    <col min="5638" max="5638" width="9.33203125" customWidth="1"/>
    <col min="5640" max="5640" width="10.5" customWidth="1"/>
    <col min="5641" max="5641" width="9.6640625" customWidth="1"/>
    <col min="5642" max="5642" width="7.6640625" customWidth="1"/>
    <col min="5643" max="5644" width="7.1640625" customWidth="1"/>
    <col min="5645" max="5646" width="6.33203125" customWidth="1"/>
    <col min="5647" max="5647" width="9.5" customWidth="1"/>
    <col min="5648" max="5648" width="11" customWidth="1"/>
    <col min="5649" max="5649" width="10.33203125" customWidth="1"/>
    <col min="5650" max="5650" width="8" customWidth="1"/>
    <col min="5651" max="5651" width="10.33203125" customWidth="1"/>
    <col min="5652" max="5652" width="9.83203125" customWidth="1"/>
    <col min="5886" max="5886" width="14" customWidth="1"/>
    <col min="5887" max="5887" width="29.33203125" customWidth="1"/>
    <col min="5888" max="5889" width="9" customWidth="1"/>
    <col min="5890" max="5890" width="7.83203125" customWidth="1"/>
    <col min="5891" max="5891" width="8.5" customWidth="1"/>
    <col min="5892" max="5892" width="11.5" customWidth="1"/>
    <col min="5893" max="5893" width="7.5" customWidth="1"/>
    <col min="5894" max="5894" width="9.33203125" customWidth="1"/>
    <col min="5896" max="5896" width="10.5" customWidth="1"/>
    <col min="5897" max="5897" width="9.6640625" customWidth="1"/>
    <col min="5898" max="5898" width="7.6640625" customWidth="1"/>
    <col min="5899" max="5900" width="7.1640625" customWidth="1"/>
    <col min="5901" max="5902" width="6.33203125" customWidth="1"/>
    <col min="5903" max="5903" width="9.5" customWidth="1"/>
    <col min="5904" max="5904" width="11" customWidth="1"/>
    <col min="5905" max="5905" width="10.33203125" customWidth="1"/>
    <col min="5906" max="5906" width="8" customWidth="1"/>
    <col min="5907" max="5907" width="10.33203125" customWidth="1"/>
    <col min="5908" max="5908" width="9.83203125" customWidth="1"/>
    <col min="6142" max="6142" width="14" customWidth="1"/>
    <col min="6143" max="6143" width="29.33203125" customWidth="1"/>
    <col min="6144" max="6145" width="9" customWidth="1"/>
    <col min="6146" max="6146" width="7.83203125" customWidth="1"/>
    <col min="6147" max="6147" width="8.5" customWidth="1"/>
    <col min="6148" max="6148" width="11.5" customWidth="1"/>
    <col min="6149" max="6149" width="7.5" customWidth="1"/>
    <col min="6150" max="6150" width="9.33203125" customWidth="1"/>
    <col min="6152" max="6152" width="10.5" customWidth="1"/>
    <col min="6153" max="6153" width="9.6640625" customWidth="1"/>
    <col min="6154" max="6154" width="7.6640625" customWidth="1"/>
    <col min="6155" max="6156" width="7.1640625" customWidth="1"/>
    <col min="6157" max="6158" width="6.33203125" customWidth="1"/>
    <col min="6159" max="6159" width="9.5" customWidth="1"/>
    <col min="6160" max="6160" width="11" customWidth="1"/>
    <col min="6161" max="6161" width="10.33203125" customWidth="1"/>
    <col min="6162" max="6162" width="8" customWidth="1"/>
    <col min="6163" max="6163" width="10.33203125" customWidth="1"/>
    <col min="6164" max="6164" width="9.83203125" customWidth="1"/>
    <col min="6398" max="6398" width="14" customWidth="1"/>
    <col min="6399" max="6399" width="29.33203125" customWidth="1"/>
    <col min="6400" max="6401" width="9" customWidth="1"/>
    <col min="6402" max="6402" width="7.83203125" customWidth="1"/>
    <col min="6403" max="6403" width="8.5" customWidth="1"/>
    <col min="6404" max="6404" width="11.5" customWidth="1"/>
    <col min="6405" max="6405" width="7.5" customWidth="1"/>
    <col min="6406" max="6406" width="9.33203125" customWidth="1"/>
    <col min="6408" max="6408" width="10.5" customWidth="1"/>
    <col min="6409" max="6409" width="9.6640625" customWidth="1"/>
    <col min="6410" max="6410" width="7.6640625" customWidth="1"/>
    <col min="6411" max="6412" width="7.1640625" customWidth="1"/>
    <col min="6413" max="6414" width="6.33203125" customWidth="1"/>
    <col min="6415" max="6415" width="9.5" customWidth="1"/>
    <col min="6416" max="6416" width="11" customWidth="1"/>
    <col min="6417" max="6417" width="10.33203125" customWidth="1"/>
    <col min="6418" max="6418" width="8" customWidth="1"/>
    <col min="6419" max="6419" width="10.33203125" customWidth="1"/>
    <col min="6420" max="6420" width="9.83203125" customWidth="1"/>
    <col min="6654" max="6654" width="14" customWidth="1"/>
    <col min="6655" max="6655" width="29.33203125" customWidth="1"/>
    <col min="6656" max="6657" width="9" customWidth="1"/>
    <col min="6658" max="6658" width="7.83203125" customWidth="1"/>
    <col min="6659" max="6659" width="8.5" customWidth="1"/>
    <col min="6660" max="6660" width="11.5" customWidth="1"/>
    <col min="6661" max="6661" width="7.5" customWidth="1"/>
    <col min="6662" max="6662" width="9.33203125" customWidth="1"/>
    <col min="6664" max="6664" width="10.5" customWidth="1"/>
    <col min="6665" max="6665" width="9.6640625" customWidth="1"/>
    <col min="6666" max="6666" width="7.6640625" customWidth="1"/>
    <col min="6667" max="6668" width="7.1640625" customWidth="1"/>
    <col min="6669" max="6670" width="6.33203125" customWidth="1"/>
    <col min="6671" max="6671" width="9.5" customWidth="1"/>
    <col min="6672" max="6672" width="11" customWidth="1"/>
    <col min="6673" max="6673" width="10.33203125" customWidth="1"/>
    <col min="6674" max="6674" width="8" customWidth="1"/>
    <col min="6675" max="6675" width="10.33203125" customWidth="1"/>
    <col min="6676" max="6676" width="9.83203125" customWidth="1"/>
    <col min="6910" max="6910" width="14" customWidth="1"/>
    <col min="6911" max="6911" width="29.33203125" customWidth="1"/>
    <col min="6912" max="6913" width="9" customWidth="1"/>
    <col min="6914" max="6914" width="7.83203125" customWidth="1"/>
    <col min="6915" max="6915" width="8.5" customWidth="1"/>
    <col min="6916" max="6916" width="11.5" customWidth="1"/>
    <col min="6917" max="6917" width="7.5" customWidth="1"/>
    <col min="6918" max="6918" width="9.33203125" customWidth="1"/>
    <col min="6920" max="6920" width="10.5" customWidth="1"/>
    <col min="6921" max="6921" width="9.6640625" customWidth="1"/>
    <col min="6922" max="6922" width="7.6640625" customWidth="1"/>
    <col min="6923" max="6924" width="7.1640625" customWidth="1"/>
    <col min="6925" max="6926" width="6.33203125" customWidth="1"/>
    <col min="6927" max="6927" width="9.5" customWidth="1"/>
    <col min="6928" max="6928" width="11" customWidth="1"/>
    <col min="6929" max="6929" width="10.33203125" customWidth="1"/>
    <col min="6930" max="6930" width="8" customWidth="1"/>
    <col min="6931" max="6931" width="10.33203125" customWidth="1"/>
    <col min="6932" max="6932" width="9.83203125" customWidth="1"/>
    <col min="7166" max="7166" width="14" customWidth="1"/>
    <col min="7167" max="7167" width="29.33203125" customWidth="1"/>
    <col min="7168" max="7169" width="9" customWidth="1"/>
    <col min="7170" max="7170" width="7.83203125" customWidth="1"/>
    <col min="7171" max="7171" width="8.5" customWidth="1"/>
    <col min="7172" max="7172" width="11.5" customWidth="1"/>
    <col min="7173" max="7173" width="7.5" customWidth="1"/>
    <col min="7174" max="7174" width="9.33203125" customWidth="1"/>
    <col min="7176" max="7176" width="10.5" customWidth="1"/>
    <col min="7177" max="7177" width="9.6640625" customWidth="1"/>
    <col min="7178" max="7178" width="7.6640625" customWidth="1"/>
    <col min="7179" max="7180" width="7.1640625" customWidth="1"/>
    <col min="7181" max="7182" width="6.33203125" customWidth="1"/>
    <col min="7183" max="7183" width="9.5" customWidth="1"/>
    <col min="7184" max="7184" width="11" customWidth="1"/>
    <col min="7185" max="7185" width="10.33203125" customWidth="1"/>
    <col min="7186" max="7186" width="8" customWidth="1"/>
    <col min="7187" max="7187" width="10.33203125" customWidth="1"/>
    <col min="7188" max="7188" width="9.83203125" customWidth="1"/>
    <col min="7422" max="7422" width="14" customWidth="1"/>
    <col min="7423" max="7423" width="29.33203125" customWidth="1"/>
    <col min="7424" max="7425" width="9" customWidth="1"/>
    <col min="7426" max="7426" width="7.83203125" customWidth="1"/>
    <col min="7427" max="7427" width="8.5" customWidth="1"/>
    <col min="7428" max="7428" width="11.5" customWidth="1"/>
    <col min="7429" max="7429" width="7.5" customWidth="1"/>
    <col min="7430" max="7430" width="9.33203125" customWidth="1"/>
    <col min="7432" max="7432" width="10.5" customWidth="1"/>
    <col min="7433" max="7433" width="9.6640625" customWidth="1"/>
    <col min="7434" max="7434" width="7.6640625" customWidth="1"/>
    <col min="7435" max="7436" width="7.1640625" customWidth="1"/>
    <col min="7437" max="7438" width="6.33203125" customWidth="1"/>
    <col min="7439" max="7439" width="9.5" customWidth="1"/>
    <col min="7440" max="7440" width="11" customWidth="1"/>
    <col min="7441" max="7441" width="10.33203125" customWidth="1"/>
    <col min="7442" max="7442" width="8" customWidth="1"/>
    <col min="7443" max="7443" width="10.33203125" customWidth="1"/>
    <col min="7444" max="7444" width="9.83203125" customWidth="1"/>
    <col min="7678" max="7678" width="14" customWidth="1"/>
    <col min="7679" max="7679" width="29.33203125" customWidth="1"/>
    <col min="7680" max="7681" width="9" customWidth="1"/>
    <col min="7682" max="7682" width="7.83203125" customWidth="1"/>
    <col min="7683" max="7683" width="8.5" customWidth="1"/>
    <col min="7684" max="7684" width="11.5" customWidth="1"/>
    <col min="7685" max="7685" width="7.5" customWidth="1"/>
    <col min="7686" max="7686" width="9.33203125" customWidth="1"/>
    <col min="7688" max="7688" width="10.5" customWidth="1"/>
    <col min="7689" max="7689" width="9.6640625" customWidth="1"/>
    <col min="7690" max="7690" width="7.6640625" customWidth="1"/>
    <col min="7691" max="7692" width="7.1640625" customWidth="1"/>
    <col min="7693" max="7694" width="6.33203125" customWidth="1"/>
    <col min="7695" max="7695" width="9.5" customWidth="1"/>
    <col min="7696" max="7696" width="11" customWidth="1"/>
    <col min="7697" max="7697" width="10.33203125" customWidth="1"/>
    <col min="7698" max="7698" width="8" customWidth="1"/>
    <col min="7699" max="7699" width="10.33203125" customWidth="1"/>
    <col min="7700" max="7700" width="9.83203125" customWidth="1"/>
    <col min="7934" max="7934" width="14" customWidth="1"/>
    <col min="7935" max="7935" width="29.33203125" customWidth="1"/>
    <col min="7936" max="7937" width="9" customWidth="1"/>
    <col min="7938" max="7938" width="7.83203125" customWidth="1"/>
    <col min="7939" max="7939" width="8.5" customWidth="1"/>
    <col min="7940" max="7940" width="11.5" customWidth="1"/>
    <col min="7941" max="7941" width="7.5" customWidth="1"/>
    <col min="7942" max="7942" width="9.33203125" customWidth="1"/>
    <col min="7944" max="7944" width="10.5" customWidth="1"/>
    <col min="7945" max="7945" width="9.6640625" customWidth="1"/>
    <col min="7946" max="7946" width="7.6640625" customWidth="1"/>
    <col min="7947" max="7948" width="7.1640625" customWidth="1"/>
    <col min="7949" max="7950" width="6.33203125" customWidth="1"/>
    <col min="7951" max="7951" width="9.5" customWidth="1"/>
    <col min="7952" max="7952" width="11" customWidth="1"/>
    <col min="7953" max="7953" width="10.33203125" customWidth="1"/>
    <col min="7954" max="7954" width="8" customWidth="1"/>
    <col min="7955" max="7955" width="10.33203125" customWidth="1"/>
    <col min="7956" max="7956" width="9.83203125" customWidth="1"/>
    <col min="8190" max="8190" width="14" customWidth="1"/>
    <col min="8191" max="8191" width="29.33203125" customWidth="1"/>
    <col min="8192" max="8193" width="9" customWidth="1"/>
    <col min="8194" max="8194" width="7.83203125" customWidth="1"/>
    <col min="8195" max="8195" width="8.5" customWidth="1"/>
    <col min="8196" max="8196" width="11.5" customWidth="1"/>
    <col min="8197" max="8197" width="7.5" customWidth="1"/>
    <col min="8198" max="8198" width="9.33203125" customWidth="1"/>
    <col min="8200" max="8200" width="10.5" customWidth="1"/>
    <col min="8201" max="8201" width="9.6640625" customWidth="1"/>
    <col min="8202" max="8202" width="7.6640625" customWidth="1"/>
    <col min="8203" max="8204" width="7.1640625" customWidth="1"/>
    <col min="8205" max="8206" width="6.33203125" customWidth="1"/>
    <col min="8207" max="8207" width="9.5" customWidth="1"/>
    <col min="8208" max="8208" width="11" customWidth="1"/>
    <col min="8209" max="8209" width="10.33203125" customWidth="1"/>
    <col min="8210" max="8210" width="8" customWidth="1"/>
    <col min="8211" max="8211" width="10.33203125" customWidth="1"/>
    <col min="8212" max="8212" width="9.83203125" customWidth="1"/>
    <col min="8446" max="8446" width="14" customWidth="1"/>
    <col min="8447" max="8447" width="29.33203125" customWidth="1"/>
    <col min="8448" max="8449" width="9" customWidth="1"/>
    <col min="8450" max="8450" width="7.83203125" customWidth="1"/>
    <col min="8451" max="8451" width="8.5" customWidth="1"/>
    <col min="8452" max="8452" width="11.5" customWidth="1"/>
    <col min="8453" max="8453" width="7.5" customWidth="1"/>
    <col min="8454" max="8454" width="9.33203125" customWidth="1"/>
    <col min="8456" max="8456" width="10.5" customWidth="1"/>
    <col min="8457" max="8457" width="9.6640625" customWidth="1"/>
    <col min="8458" max="8458" width="7.6640625" customWidth="1"/>
    <col min="8459" max="8460" width="7.1640625" customWidth="1"/>
    <col min="8461" max="8462" width="6.33203125" customWidth="1"/>
    <col min="8463" max="8463" width="9.5" customWidth="1"/>
    <col min="8464" max="8464" width="11" customWidth="1"/>
    <col min="8465" max="8465" width="10.33203125" customWidth="1"/>
    <col min="8466" max="8466" width="8" customWidth="1"/>
    <col min="8467" max="8467" width="10.33203125" customWidth="1"/>
    <col min="8468" max="8468" width="9.83203125" customWidth="1"/>
    <col min="8702" max="8702" width="14" customWidth="1"/>
    <col min="8703" max="8703" width="29.33203125" customWidth="1"/>
    <col min="8704" max="8705" width="9" customWidth="1"/>
    <col min="8706" max="8706" width="7.83203125" customWidth="1"/>
    <col min="8707" max="8707" width="8.5" customWidth="1"/>
    <col min="8708" max="8708" width="11.5" customWidth="1"/>
    <col min="8709" max="8709" width="7.5" customWidth="1"/>
    <col min="8710" max="8710" width="9.33203125" customWidth="1"/>
    <col min="8712" max="8712" width="10.5" customWidth="1"/>
    <col min="8713" max="8713" width="9.6640625" customWidth="1"/>
    <col min="8714" max="8714" width="7.6640625" customWidth="1"/>
    <col min="8715" max="8716" width="7.1640625" customWidth="1"/>
    <col min="8717" max="8718" width="6.33203125" customWidth="1"/>
    <col min="8719" max="8719" width="9.5" customWidth="1"/>
    <col min="8720" max="8720" width="11" customWidth="1"/>
    <col min="8721" max="8721" width="10.33203125" customWidth="1"/>
    <col min="8722" max="8722" width="8" customWidth="1"/>
    <col min="8723" max="8723" width="10.33203125" customWidth="1"/>
    <col min="8724" max="8724" width="9.83203125" customWidth="1"/>
    <col min="8958" max="8958" width="14" customWidth="1"/>
    <col min="8959" max="8959" width="29.33203125" customWidth="1"/>
    <col min="8960" max="8961" width="9" customWidth="1"/>
    <col min="8962" max="8962" width="7.83203125" customWidth="1"/>
    <col min="8963" max="8963" width="8.5" customWidth="1"/>
    <col min="8964" max="8964" width="11.5" customWidth="1"/>
    <col min="8965" max="8965" width="7.5" customWidth="1"/>
    <col min="8966" max="8966" width="9.33203125" customWidth="1"/>
    <col min="8968" max="8968" width="10.5" customWidth="1"/>
    <col min="8969" max="8969" width="9.6640625" customWidth="1"/>
    <col min="8970" max="8970" width="7.6640625" customWidth="1"/>
    <col min="8971" max="8972" width="7.1640625" customWidth="1"/>
    <col min="8973" max="8974" width="6.33203125" customWidth="1"/>
    <col min="8975" max="8975" width="9.5" customWidth="1"/>
    <col min="8976" max="8976" width="11" customWidth="1"/>
    <col min="8977" max="8977" width="10.33203125" customWidth="1"/>
    <col min="8978" max="8978" width="8" customWidth="1"/>
    <col min="8979" max="8979" width="10.33203125" customWidth="1"/>
    <col min="8980" max="8980" width="9.83203125" customWidth="1"/>
    <col min="9214" max="9214" width="14" customWidth="1"/>
    <col min="9215" max="9215" width="29.33203125" customWidth="1"/>
    <col min="9216" max="9217" width="9" customWidth="1"/>
    <col min="9218" max="9218" width="7.83203125" customWidth="1"/>
    <col min="9219" max="9219" width="8.5" customWidth="1"/>
    <col min="9220" max="9220" width="11.5" customWidth="1"/>
    <col min="9221" max="9221" width="7.5" customWidth="1"/>
    <col min="9222" max="9222" width="9.33203125" customWidth="1"/>
    <col min="9224" max="9224" width="10.5" customWidth="1"/>
    <col min="9225" max="9225" width="9.6640625" customWidth="1"/>
    <col min="9226" max="9226" width="7.6640625" customWidth="1"/>
    <col min="9227" max="9228" width="7.1640625" customWidth="1"/>
    <col min="9229" max="9230" width="6.33203125" customWidth="1"/>
    <col min="9231" max="9231" width="9.5" customWidth="1"/>
    <col min="9232" max="9232" width="11" customWidth="1"/>
    <col min="9233" max="9233" width="10.33203125" customWidth="1"/>
    <col min="9234" max="9234" width="8" customWidth="1"/>
    <col min="9235" max="9235" width="10.33203125" customWidth="1"/>
    <col min="9236" max="9236" width="9.83203125" customWidth="1"/>
    <col min="9470" max="9470" width="14" customWidth="1"/>
    <col min="9471" max="9471" width="29.33203125" customWidth="1"/>
    <col min="9472" max="9473" width="9" customWidth="1"/>
    <col min="9474" max="9474" width="7.83203125" customWidth="1"/>
    <col min="9475" max="9475" width="8.5" customWidth="1"/>
    <col min="9476" max="9476" width="11.5" customWidth="1"/>
    <col min="9477" max="9477" width="7.5" customWidth="1"/>
    <col min="9478" max="9478" width="9.33203125" customWidth="1"/>
    <col min="9480" max="9480" width="10.5" customWidth="1"/>
    <col min="9481" max="9481" width="9.6640625" customWidth="1"/>
    <col min="9482" max="9482" width="7.6640625" customWidth="1"/>
    <col min="9483" max="9484" width="7.1640625" customWidth="1"/>
    <col min="9485" max="9486" width="6.33203125" customWidth="1"/>
    <col min="9487" max="9487" width="9.5" customWidth="1"/>
    <col min="9488" max="9488" width="11" customWidth="1"/>
    <col min="9489" max="9489" width="10.33203125" customWidth="1"/>
    <col min="9490" max="9490" width="8" customWidth="1"/>
    <col min="9491" max="9491" width="10.33203125" customWidth="1"/>
    <col min="9492" max="9492" width="9.83203125" customWidth="1"/>
    <col min="9726" max="9726" width="14" customWidth="1"/>
    <col min="9727" max="9727" width="29.33203125" customWidth="1"/>
    <col min="9728" max="9729" width="9" customWidth="1"/>
    <col min="9730" max="9730" width="7.83203125" customWidth="1"/>
    <col min="9731" max="9731" width="8.5" customWidth="1"/>
    <col min="9732" max="9732" width="11.5" customWidth="1"/>
    <col min="9733" max="9733" width="7.5" customWidth="1"/>
    <col min="9734" max="9734" width="9.33203125" customWidth="1"/>
    <col min="9736" max="9736" width="10.5" customWidth="1"/>
    <col min="9737" max="9737" width="9.6640625" customWidth="1"/>
    <col min="9738" max="9738" width="7.6640625" customWidth="1"/>
    <col min="9739" max="9740" width="7.1640625" customWidth="1"/>
    <col min="9741" max="9742" width="6.33203125" customWidth="1"/>
    <col min="9743" max="9743" width="9.5" customWidth="1"/>
    <col min="9744" max="9744" width="11" customWidth="1"/>
    <col min="9745" max="9745" width="10.33203125" customWidth="1"/>
    <col min="9746" max="9746" width="8" customWidth="1"/>
    <col min="9747" max="9747" width="10.33203125" customWidth="1"/>
    <col min="9748" max="9748" width="9.83203125" customWidth="1"/>
    <col min="9982" max="9982" width="14" customWidth="1"/>
    <col min="9983" max="9983" width="29.33203125" customWidth="1"/>
    <col min="9984" max="9985" width="9" customWidth="1"/>
    <col min="9986" max="9986" width="7.83203125" customWidth="1"/>
    <col min="9987" max="9987" width="8.5" customWidth="1"/>
    <col min="9988" max="9988" width="11.5" customWidth="1"/>
    <col min="9989" max="9989" width="7.5" customWidth="1"/>
    <col min="9990" max="9990" width="9.33203125" customWidth="1"/>
    <col min="9992" max="9992" width="10.5" customWidth="1"/>
    <col min="9993" max="9993" width="9.6640625" customWidth="1"/>
    <col min="9994" max="9994" width="7.6640625" customWidth="1"/>
    <col min="9995" max="9996" width="7.1640625" customWidth="1"/>
    <col min="9997" max="9998" width="6.33203125" customWidth="1"/>
    <col min="9999" max="9999" width="9.5" customWidth="1"/>
    <col min="10000" max="10000" width="11" customWidth="1"/>
    <col min="10001" max="10001" width="10.33203125" customWidth="1"/>
    <col min="10002" max="10002" width="8" customWidth="1"/>
    <col min="10003" max="10003" width="10.33203125" customWidth="1"/>
    <col min="10004" max="10004" width="9.83203125" customWidth="1"/>
    <col min="10238" max="10238" width="14" customWidth="1"/>
    <col min="10239" max="10239" width="29.33203125" customWidth="1"/>
    <col min="10240" max="10241" width="9" customWidth="1"/>
    <col min="10242" max="10242" width="7.83203125" customWidth="1"/>
    <col min="10243" max="10243" width="8.5" customWidth="1"/>
    <col min="10244" max="10244" width="11.5" customWidth="1"/>
    <col min="10245" max="10245" width="7.5" customWidth="1"/>
    <col min="10246" max="10246" width="9.33203125" customWidth="1"/>
    <col min="10248" max="10248" width="10.5" customWidth="1"/>
    <col min="10249" max="10249" width="9.6640625" customWidth="1"/>
    <col min="10250" max="10250" width="7.6640625" customWidth="1"/>
    <col min="10251" max="10252" width="7.1640625" customWidth="1"/>
    <col min="10253" max="10254" width="6.33203125" customWidth="1"/>
    <col min="10255" max="10255" width="9.5" customWidth="1"/>
    <col min="10256" max="10256" width="11" customWidth="1"/>
    <col min="10257" max="10257" width="10.33203125" customWidth="1"/>
    <col min="10258" max="10258" width="8" customWidth="1"/>
    <col min="10259" max="10259" width="10.33203125" customWidth="1"/>
    <col min="10260" max="10260" width="9.83203125" customWidth="1"/>
    <col min="10494" max="10494" width="14" customWidth="1"/>
    <col min="10495" max="10495" width="29.33203125" customWidth="1"/>
    <col min="10496" max="10497" width="9" customWidth="1"/>
    <col min="10498" max="10498" width="7.83203125" customWidth="1"/>
    <col min="10499" max="10499" width="8.5" customWidth="1"/>
    <col min="10500" max="10500" width="11.5" customWidth="1"/>
    <col min="10501" max="10501" width="7.5" customWidth="1"/>
    <col min="10502" max="10502" width="9.33203125" customWidth="1"/>
    <col min="10504" max="10504" width="10.5" customWidth="1"/>
    <col min="10505" max="10505" width="9.6640625" customWidth="1"/>
    <col min="10506" max="10506" width="7.6640625" customWidth="1"/>
    <col min="10507" max="10508" width="7.1640625" customWidth="1"/>
    <col min="10509" max="10510" width="6.33203125" customWidth="1"/>
    <col min="10511" max="10511" width="9.5" customWidth="1"/>
    <col min="10512" max="10512" width="11" customWidth="1"/>
    <col min="10513" max="10513" width="10.33203125" customWidth="1"/>
    <col min="10514" max="10514" width="8" customWidth="1"/>
    <col min="10515" max="10515" width="10.33203125" customWidth="1"/>
    <col min="10516" max="10516" width="9.83203125" customWidth="1"/>
    <col min="10750" max="10750" width="14" customWidth="1"/>
    <col min="10751" max="10751" width="29.33203125" customWidth="1"/>
    <col min="10752" max="10753" width="9" customWidth="1"/>
    <col min="10754" max="10754" width="7.83203125" customWidth="1"/>
    <col min="10755" max="10755" width="8.5" customWidth="1"/>
    <col min="10756" max="10756" width="11.5" customWidth="1"/>
    <col min="10757" max="10757" width="7.5" customWidth="1"/>
    <col min="10758" max="10758" width="9.33203125" customWidth="1"/>
    <col min="10760" max="10760" width="10.5" customWidth="1"/>
    <col min="10761" max="10761" width="9.6640625" customWidth="1"/>
    <col min="10762" max="10762" width="7.6640625" customWidth="1"/>
    <col min="10763" max="10764" width="7.1640625" customWidth="1"/>
    <col min="10765" max="10766" width="6.33203125" customWidth="1"/>
    <col min="10767" max="10767" width="9.5" customWidth="1"/>
    <col min="10768" max="10768" width="11" customWidth="1"/>
    <col min="10769" max="10769" width="10.33203125" customWidth="1"/>
    <col min="10770" max="10770" width="8" customWidth="1"/>
    <col min="10771" max="10771" width="10.33203125" customWidth="1"/>
    <col min="10772" max="10772" width="9.83203125" customWidth="1"/>
    <col min="11006" max="11006" width="14" customWidth="1"/>
    <col min="11007" max="11007" width="29.33203125" customWidth="1"/>
    <col min="11008" max="11009" width="9" customWidth="1"/>
    <col min="11010" max="11010" width="7.83203125" customWidth="1"/>
    <col min="11011" max="11011" width="8.5" customWidth="1"/>
    <col min="11012" max="11012" width="11.5" customWidth="1"/>
    <col min="11013" max="11013" width="7.5" customWidth="1"/>
    <col min="11014" max="11014" width="9.33203125" customWidth="1"/>
    <col min="11016" max="11016" width="10.5" customWidth="1"/>
    <col min="11017" max="11017" width="9.6640625" customWidth="1"/>
    <col min="11018" max="11018" width="7.6640625" customWidth="1"/>
    <col min="11019" max="11020" width="7.1640625" customWidth="1"/>
    <col min="11021" max="11022" width="6.33203125" customWidth="1"/>
    <col min="11023" max="11023" width="9.5" customWidth="1"/>
    <col min="11024" max="11024" width="11" customWidth="1"/>
    <col min="11025" max="11025" width="10.33203125" customWidth="1"/>
    <col min="11026" max="11026" width="8" customWidth="1"/>
    <col min="11027" max="11027" width="10.33203125" customWidth="1"/>
    <col min="11028" max="11028" width="9.83203125" customWidth="1"/>
    <col min="11262" max="11262" width="14" customWidth="1"/>
    <col min="11263" max="11263" width="29.33203125" customWidth="1"/>
    <col min="11264" max="11265" width="9" customWidth="1"/>
    <col min="11266" max="11266" width="7.83203125" customWidth="1"/>
    <col min="11267" max="11267" width="8.5" customWidth="1"/>
    <col min="11268" max="11268" width="11.5" customWidth="1"/>
    <col min="11269" max="11269" width="7.5" customWidth="1"/>
    <col min="11270" max="11270" width="9.33203125" customWidth="1"/>
    <col min="11272" max="11272" width="10.5" customWidth="1"/>
    <col min="11273" max="11273" width="9.6640625" customWidth="1"/>
    <col min="11274" max="11274" width="7.6640625" customWidth="1"/>
    <col min="11275" max="11276" width="7.1640625" customWidth="1"/>
    <col min="11277" max="11278" width="6.33203125" customWidth="1"/>
    <col min="11279" max="11279" width="9.5" customWidth="1"/>
    <col min="11280" max="11280" width="11" customWidth="1"/>
    <col min="11281" max="11281" width="10.33203125" customWidth="1"/>
    <col min="11282" max="11282" width="8" customWidth="1"/>
    <col min="11283" max="11283" width="10.33203125" customWidth="1"/>
    <col min="11284" max="11284" width="9.83203125" customWidth="1"/>
    <col min="11518" max="11518" width="14" customWidth="1"/>
    <col min="11519" max="11519" width="29.33203125" customWidth="1"/>
    <col min="11520" max="11521" width="9" customWidth="1"/>
    <col min="11522" max="11522" width="7.83203125" customWidth="1"/>
    <col min="11523" max="11523" width="8.5" customWidth="1"/>
    <col min="11524" max="11524" width="11.5" customWidth="1"/>
    <col min="11525" max="11525" width="7.5" customWidth="1"/>
    <col min="11526" max="11526" width="9.33203125" customWidth="1"/>
    <col min="11528" max="11528" width="10.5" customWidth="1"/>
    <col min="11529" max="11529" width="9.6640625" customWidth="1"/>
    <col min="11530" max="11530" width="7.6640625" customWidth="1"/>
    <col min="11531" max="11532" width="7.1640625" customWidth="1"/>
    <col min="11533" max="11534" width="6.33203125" customWidth="1"/>
    <col min="11535" max="11535" width="9.5" customWidth="1"/>
    <col min="11536" max="11536" width="11" customWidth="1"/>
    <col min="11537" max="11537" width="10.33203125" customWidth="1"/>
    <col min="11538" max="11538" width="8" customWidth="1"/>
    <col min="11539" max="11539" width="10.33203125" customWidth="1"/>
    <col min="11540" max="11540" width="9.83203125" customWidth="1"/>
    <col min="11774" max="11774" width="14" customWidth="1"/>
    <col min="11775" max="11775" width="29.33203125" customWidth="1"/>
    <col min="11776" max="11777" width="9" customWidth="1"/>
    <col min="11778" max="11778" width="7.83203125" customWidth="1"/>
    <col min="11779" max="11779" width="8.5" customWidth="1"/>
    <col min="11780" max="11780" width="11.5" customWidth="1"/>
    <col min="11781" max="11781" width="7.5" customWidth="1"/>
    <col min="11782" max="11782" width="9.33203125" customWidth="1"/>
    <col min="11784" max="11784" width="10.5" customWidth="1"/>
    <col min="11785" max="11785" width="9.6640625" customWidth="1"/>
    <col min="11786" max="11786" width="7.6640625" customWidth="1"/>
    <col min="11787" max="11788" width="7.1640625" customWidth="1"/>
    <col min="11789" max="11790" width="6.33203125" customWidth="1"/>
    <col min="11791" max="11791" width="9.5" customWidth="1"/>
    <col min="11792" max="11792" width="11" customWidth="1"/>
    <col min="11793" max="11793" width="10.33203125" customWidth="1"/>
    <col min="11794" max="11794" width="8" customWidth="1"/>
    <col min="11795" max="11795" width="10.33203125" customWidth="1"/>
    <col min="11796" max="11796" width="9.83203125" customWidth="1"/>
    <col min="12030" max="12030" width="14" customWidth="1"/>
    <col min="12031" max="12031" width="29.33203125" customWidth="1"/>
    <col min="12032" max="12033" width="9" customWidth="1"/>
    <col min="12034" max="12034" width="7.83203125" customWidth="1"/>
    <col min="12035" max="12035" width="8.5" customWidth="1"/>
    <col min="12036" max="12036" width="11.5" customWidth="1"/>
    <col min="12037" max="12037" width="7.5" customWidth="1"/>
    <col min="12038" max="12038" width="9.33203125" customWidth="1"/>
    <col min="12040" max="12040" width="10.5" customWidth="1"/>
    <col min="12041" max="12041" width="9.6640625" customWidth="1"/>
    <col min="12042" max="12042" width="7.6640625" customWidth="1"/>
    <col min="12043" max="12044" width="7.1640625" customWidth="1"/>
    <col min="12045" max="12046" width="6.33203125" customWidth="1"/>
    <col min="12047" max="12047" width="9.5" customWidth="1"/>
    <col min="12048" max="12048" width="11" customWidth="1"/>
    <col min="12049" max="12049" width="10.33203125" customWidth="1"/>
    <col min="12050" max="12050" width="8" customWidth="1"/>
    <col min="12051" max="12051" width="10.33203125" customWidth="1"/>
    <col min="12052" max="12052" width="9.83203125" customWidth="1"/>
    <col min="12286" max="12286" width="14" customWidth="1"/>
    <col min="12287" max="12287" width="29.33203125" customWidth="1"/>
    <col min="12288" max="12289" width="9" customWidth="1"/>
    <col min="12290" max="12290" width="7.83203125" customWidth="1"/>
    <col min="12291" max="12291" width="8.5" customWidth="1"/>
    <col min="12292" max="12292" width="11.5" customWidth="1"/>
    <col min="12293" max="12293" width="7.5" customWidth="1"/>
    <col min="12294" max="12294" width="9.33203125" customWidth="1"/>
    <col min="12296" max="12296" width="10.5" customWidth="1"/>
    <col min="12297" max="12297" width="9.6640625" customWidth="1"/>
    <col min="12298" max="12298" width="7.6640625" customWidth="1"/>
    <col min="12299" max="12300" width="7.1640625" customWidth="1"/>
    <col min="12301" max="12302" width="6.33203125" customWidth="1"/>
    <col min="12303" max="12303" width="9.5" customWidth="1"/>
    <col min="12304" max="12304" width="11" customWidth="1"/>
    <col min="12305" max="12305" width="10.33203125" customWidth="1"/>
    <col min="12306" max="12306" width="8" customWidth="1"/>
    <col min="12307" max="12307" width="10.33203125" customWidth="1"/>
    <col min="12308" max="12308" width="9.83203125" customWidth="1"/>
    <col min="12542" max="12542" width="14" customWidth="1"/>
    <col min="12543" max="12543" width="29.33203125" customWidth="1"/>
    <col min="12544" max="12545" width="9" customWidth="1"/>
    <col min="12546" max="12546" width="7.83203125" customWidth="1"/>
    <col min="12547" max="12547" width="8.5" customWidth="1"/>
    <col min="12548" max="12548" width="11.5" customWidth="1"/>
    <col min="12549" max="12549" width="7.5" customWidth="1"/>
    <col min="12550" max="12550" width="9.33203125" customWidth="1"/>
    <col min="12552" max="12552" width="10.5" customWidth="1"/>
    <col min="12553" max="12553" width="9.6640625" customWidth="1"/>
    <col min="12554" max="12554" width="7.6640625" customWidth="1"/>
    <col min="12555" max="12556" width="7.1640625" customWidth="1"/>
    <col min="12557" max="12558" width="6.33203125" customWidth="1"/>
    <col min="12559" max="12559" width="9.5" customWidth="1"/>
    <col min="12560" max="12560" width="11" customWidth="1"/>
    <col min="12561" max="12561" width="10.33203125" customWidth="1"/>
    <col min="12562" max="12562" width="8" customWidth="1"/>
    <col min="12563" max="12563" width="10.33203125" customWidth="1"/>
    <col min="12564" max="12564" width="9.83203125" customWidth="1"/>
    <col min="12798" max="12798" width="14" customWidth="1"/>
    <col min="12799" max="12799" width="29.33203125" customWidth="1"/>
    <col min="12800" max="12801" width="9" customWidth="1"/>
    <col min="12802" max="12802" width="7.83203125" customWidth="1"/>
    <col min="12803" max="12803" width="8.5" customWidth="1"/>
    <col min="12804" max="12804" width="11.5" customWidth="1"/>
    <col min="12805" max="12805" width="7.5" customWidth="1"/>
    <col min="12806" max="12806" width="9.33203125" customWidth="1"/>
    <col min="12808" max="12808" width="10.5" customWidth="1"/>
    <col min="12809" max="12809" width="9.6640625" customWidth="1"/>
    <col min="12810" max="12810" width="7.6640625" customWidth="1"/>
    <col min="12811" max="12812" width="7.1640625" customWidth="1"/>
    <col min="12813" max="12814" width="6.33203125" customWidth="1"/>
    <col min="12815" max="12815" width="9.5" customWidth="1"/>
    <col min="12816" max="12816" width="11" customWidth="1"/>
    <col min="12817" max="12817" width="10.33203125" customWidth="1"/>
    <col min="12818" max="12818" width="8" customWidth="1"/>
    <col min="12819" max="12819" width="10.33203125" customWidth="1"/>
    <col min="12820" max="12820" width="9.83203125" customWidth="1"/>
    <col min="13054" max="13054" width="14" customWidth="1"/>
    <col min="13055" max="13055" width="29.33203125" customWidth="1"/>
    <col min="13056" max="13057" width="9" customWidth="1"/>
    <col min="13058" max="13058" width="7.83203125" customWidth="1"/>
    <col min="13059" max="13059" width="8.5" customWidth="1"/>
    <col min="13060" max="13060" width="11.5" customWidth="1"/>
    <col min="13061" max="13061" width="7.5" customWidth="1"/>
    <col min="13062" max="13062" width="9.33203125" customWidth="1"/>
    <col min="13064" max="13064" width="10.5" customWidth="1"/>
    <col min="13065" max="13065" width="9.6640625" customWidth="1"/>
    <col min="13066" max="13066" width="7.6640625" customWidth="1"/>
    <col min="13067" max="13068" width="7.1640625" customWidth="1"/>
    <col min="13069" max="13070" width="6.33203125" customWidth="1"/>
    <col min="13071" max="13071" width="9.5" customWidth="1"/>
    <col min="13072" max="13072" width="11" customWidth="1"/>
    <col min="13073" max="13073" width="10.33203125" customWidth="1"/>
    <col min="13074" max="13074" width="8" customWidth="1"/>
    <col min="13075" max="13075" width="10.33203125" customWidth="1"/>
    <col min="13076" max="13076" width="9.83203125" customWidth="1"/>
    <col min="13310" max="13310" width="14" customWidth="1"/>
    <col min="13311" max="13311" width="29.33203125" customWidth="1"/>
    <col min="13312" max="13313" width="9" customWidth="1"/>
    <col min="13314" max="13314" width="7.83203125" customWidth="1"/>
    <col min="13315" max="13315" width="8.5" customWidth="1"/>
    <col min="13316" max="13316" width="11.5" customWidth="1"/>
    <col min="13317" max="13317" width="7.5" customWidth="1"/>
    <col min="13318" max="13318" width="9.33203125" customWidth="1"/>
    <col min="13320" max="13320" width="10.5" customWidth="1"/>
    <col min="13321" max="13321" width="9.6640625" customWidth="1"/>
    <col min="13322" max="13322" width="7.6640625" customWidth="1"/>
    <col min="13323" max="13324" width="7.1640625" customWidth="1"/>
    <col min="13325" max="13326" width="6.33203125" customWidth="1"/>
    <col min="13327" max="13327" width="9.5" customWidth="1"/>
    <col min="13328" max="13328" width="11" customWidth="1"/>
    <col min="13329" max="13329" width="10.33203125" customWidth="1"/>
    <col min="13330" max="13330" width="8" customWidth="1"/>
    <col min="13331" max="13331" width="10.33203125" customWidth="1"/>
    <col min="13332" max="13332" width="9.83203125" customWidth="1"/>
    <col min="13566" max="13566" width="14" customWidth="1"/>
    <col min="13567" max="13567" width="29.33203125" customWidth="1"/>
    <col min="13568" max="13569" width="9" customWidth="1"/>
    <col min="13570" max="13570" width="7.83203125" customWidth="1"/>
    <col min="13571" max="13571" width="8.5" customWidth="1"/>
    <col min="13572" max="13572" width="11.5" customWidth="1"/>
    <col min="13573" max="13573" width="7.5" customWidth="1"/>
    <col min="13574" max="13574" width="9.33203125" customWidth="1"/>
    <col min="13576" max="13576" width="10.5" customWidth="1"/>
    <col min="13577" max="13577" width="9.6640625" customWidth="1"/>
    <col min="13578" max="13578" width="7.6640625" customWidth="1"/>
    <col min="13579" max="13580" width="7.1640625" customWidth="1"/>
    <col min="13581" max="13582" width="6.33203125" customWidth="1"/>
    <col min="13583" max="13583" width="9.5" customWidth="1"/>
    <col min="13584" max="13584" width="11" customWidth="1"/>
    <col min="13585" max="13585" width="10.33203125" customWidth="1"/>
    <col min="13586" max="13586" width="8" customWidth="1"/>
    <col min="13587" max="13587" width="10.33203125" customWidth="1"/>
    <col min="13588" max="13588" width="9.83203125" customWidth="1"/>
    <col min="13822" max="13822" width="14" customWidth="1"/>
    <col min="13823" max="13823" width="29.33203125" customWidth="1"/>
    <col min="13824" max="13825" width="9" customWidth="1"/>
    <col min="13826" max="13826" width="7.83203125" customWidth="1"/>
    <col min="13827" max="13827" width="8.5" customWidth="1"/>
    <col min="13828" max="13828" width="11.5" customWidth="1"/>
    <col min="13829" max="13829" width="7.5" customWidth="1"/>
    <col min="13830" max="13830" width="9.33203125" customWidth="1"/>
    <col min="13832" max="13832" width="10.5" customWidth="1"/>
    <col min="13833" max="13833" width="9.6640625" customWidth="1"/>
    <col min="13834" max="13834" width="7.6640625" customWidth="1"/>
    <col min="13835" max="13836" width="7.1640625" customWidth="1"/>
    <col min="13837" max="13838" width="6.33203125" customWidth="1"/>
    <col min="13839" max="13839" width="9.5" customWidth="1"/>
    <col min="13840" max="13840" width="11" customWidth="1"/>
    <col min="13841" max="13841" width="10.33203125" customWidth="1"/>
    <col min="13842" max="13842" width="8" customWidth="1"/>
    <col min="13843" max="13843" width="10.33203125" customWidth="1"/>
    <col min="13844" max="13844" width="9.83203125" customWidth="1"/>
    <col min="14078" max="14078" width="14" customWidth="1"/>
    <col min="14079" max="14079" width="29.33203125" customWidth="1"/>
    <col min="14080" max="14081" width="9" customWidth="1"/>
    <col min="14082" max="14082" width="7.83203125" customWidth="1"/>
    <col min="14083" max="14083" width="8.5" customWidth="1"/>
    <col min="14084" max="14084" width="11.5" customWidth="1"/>
    <col min="14085" max="14085" width="7.5" customWidth="1"/>
    <col min="14086" max="14086" width="9.33203125" customWidth="1"/>
    <col min="14088" max="14088" width="10.5" customWidth="1"/>
    <col min="14089" max="14089" width="9.6640625" customWidth="1"/>
    <col min="14090" max="14090" width="7.6640625" customWidth="1"/>
    <col min="14091" max="14092" width="7.1640625" customWidth="1"/>
    <col min="14093" max="14094" width="6.33203125" customWidth="1"/>
    <col min="14095" max="14095" width="9.5" customWidth="1"/>
    <col min="14096" max="14096" width="11" customWidth="1"/>
    <col min="14097" max="14097" width="10.33203125" customWidth="1"/>
    <col min="14098" max="14098" width="8" customWidth="1"/>
    <col min="14099" max="14099" width="10.33203125" customWidth="1"/>
    <col min="14100" max="14100" width="9.83203125" customWidth="1"/>
    <col min="14334" max="14334" width="14" customWidth="1"/>
    <col min="14335" max="14335" width="29.33203125" customWidth="1"/>
    <col min="14336" max="14337" width="9" customWidth="1"/>
    <col min="14338" max="14338" width="7.83203125" customWidth="1"/>
    <col min="14339" max="14339" width="8.5" customWidth="1"/>
    <col min="14340" max="14340" width="11.5" customWidth="1"/>
    <col min="14341" max="14341" width="7.5" customWidth="1"/>
    <col min="14342" max="14342" width="9.33203125" customWidth="1"/>
    <col min="14344" max="14344" width="10.5" customWidth="1"/>
    <col min="14345" max="14345" width="9.6640625" customWidth="1"/>
    <col min="14346" max="14346" width="7.6640625" customWidth="1"/>
    <col min="14347" max="14348" width="7.1640625" customWidth="1"/>
    <col min="14349" max="14350" width="6.33203125" customWidth="1"/>
    <col min="14351" max="14351" width="9.5" customWidth="1"/>
    <col min="14352" max="14352" width="11" customWidth="1"/>
    <col min="14353" max="14353" width="10.33203125" customWidth="1"/>
    <col min="14354" max="14354" width="8" customWidth="1"/>
    <col min="14355" max="14355" width="10.33203125" customWidth="1"/>
    <col min="14356" max="14356" width="9.83203125" customWidth="1"/>
    <col min="14590" max="14590" width="14" customWidth="1"/>
    <col min="14591" max="14591" width="29.33203125" customWidth="1"/>
    <col min="14592" max="14593" width="9" customWidth="1"/>
    <col min="14594" max="14594" width="7.83203125" customWidth="1"/>
    <col min="14595" max="14595" width="8.5" customWidth="1"/>
    <col min="14596" max="14596" width="11.5" customWidth="1"/>
    <col min="14597" max="14597" width="7.5" customWidth="1"/>
    <col min="14598" max="14598" width="9.33203125" customWidth="1"/>
    <col min="14600" max="14600" width="10.5" customWidth="1"/>
    <col min="14601" max="14601" width="9.6640625" customWidth="1"/>
    <col min="14602" max="14602" width="7.6640625" customWidth="1"/>
    <col min="14603" max="14604" width="7.1640625" customWidth="1"/>
    <col min="14605" max="14606" width="6.33203125" customWidth="1"/>
    <col min="14607" max="14607" width="9.5" customWidth="1"/>
    <col min="14608" max="14608" width="11" customWidth="1"/>
    <col min="14609" max="14609" width="10.33203125" customWidth="1"/>
    <col min="14610" max="14610" width="8" customWidth="1"/>
    <col min="14611" max="14611" width="10.33203125" customWidth="1"/>
    <col min="14612" max="14612" width="9.83203125" customWidth="1"/>
    <col min="14846" max="14846" width="14" customWidth="1"/>
    <col min="14847" max="14847" width="29.33203125" customWidth="1"/>
    <col min="14848" max="14849" width="9" customWidth="1"/>
    <col min="14850" max="14850" width="7.83203125" customWidth="1"/>
    <col min="14851" max="14851" width="8.5" customWidth="1"/>
    <col min="14852" max="14852" width="11.5" customWidth="1"/>
    <col min="14853" max="14853" width="7.5" customWidth="1"/>
    <col min="14854" max="14854" width="9.33203125" customWidth="1"/>
    <col min="14856" max="14856" width="10.5" customWidth="1"/>
    <col min="14857" max="14857" width="9.6640625" customWidth="1"/>
    <col min="14858" max="14858" width="7.6640625" customWidth="1"/>
    <col min="14859" max="14860" width="7.1640625" customWidth="1"/>
    <col min="14861" max="14862" width="6.33203125" customWidth="1"/>
    <col min="14863" max="14863" width="9.5" customWidth="1"/>
    <col min="14864" max="14864" width="11" customWidth="1"/>
    <col min="14865" max="14865" width="10.33203125" customWidth="1"/>
    <col min="14866" max="14866" width="8" customWidth="1"/>
    <col min="14867" max="14867" width="10.33203125" customWidth="1"/>
    <col min="14868" max="14868" width="9.83203125" customWidth="1"/>
    <col min="15102" max="15102" width="14" customWidth="1"/>
    <col min="15103" max="15103" width="29.33203125" customWidth="1"/>
    <col min="15104" max="15105" width="9" customWidth="1"/>
    <col min="15106" max="15106" width="7.83203125" customWidth="1"/>
    <col min="15107" max="15107" width="8.5" customWidth="1"/>
    <col min="15108" max="15108" width="11.5" customWidth="1"/>
    <col min="15109" max="15109" width="7.5" customWidth="1"/>
    <col min="15110" max="15110" width="9.33203125" customWidth="1"/>
    <col min="15112" max="15112" width="10.5" customWidth="1"/>
    <col min="15113" max="15113" width="9.6640625" customWidth="1"/>
    <col min="15114" max="15114" width="7.6640625" customWidth="1"/>
    <col min="15115" max="15116" width="7.1640625" customWidth="1"/>
    <col min="15117" max="15118" width="6.33203125" customWidth="1"/>
    <col min="15119" max="15119" width="9.5" customWidth="1"/>
    <col min="15120" max="15120" width="11" customWidth="1"/>
    <col min="15121" max="15121" width="10.33203125" customWidth="1"/>
    <col min="15122" max="15122" width="8" customWidth="1"/>
    <col min="15123" max="15123" width="10.33203125" customWidth="1"/>
    <col min="15124" max="15124" width="9.83203125" customWidth="1"/>
    <col min="15358" max="15358" width="14" customWidth="1"/>
    <col min="15359" max="15359" width="29.33203125" customWidth="1"/>
    <col min="15360" max="15361" width="9" customWidth="1"/>
    <col min="15362" max="15362" width="7.83203125" customWidth="1"/>
    <col min="15363" max="15363" width="8.5" customWidth="1"/>
    <col min="15364" max="15364" width="11.5" customWidth="1"/>
    <col min="15365" max="15365" width="7.5" customWidth="1"/>
    <col min="15366" max="15366" width="9.33203125" customWidth="1"/>
    <col min="15368" max="15368" width="10.5" customWidth="1"/>
    <col min="15369" max="15369" width="9.6640625" customWidth="1"/>
    <col min="15370" max="15370" width="7.6640625" customWidth="1"/>
    <col min="15371" max="15372" width="7.1640625" customWidth="1"/>
    <col min="15373" max="15374" width="6.33203125" customWidth="1"/>
    <col min="15375" max="15375" width="9.5" customWidth="1"/>
    <col min="15376" max="15376" width="11" customWidth="1"/>
    <col min="15377" max="15377" width="10.33203125" customWidth="1"/>
    <col min="15378" max="15378" width="8" customWidth="1"/>
    <col min="15379" max="15379" width="10.33203125" customWidth="1"/>
    <col min="15380" max="15380" width="9.83203125" customWidth="1"/>
    <col min="15614" max="15614" width="14" customWidth="1"/>
    <col min="15615" max="15615" width="29.33203125" customWidth="1"/>
    <col min="15616" max="15617" width="9" customWidth="1"/>
    <col min="15618" max="15618" width="7.83203125" customWidth="1"/>
    <col min="15619" max="15619" width="8.5" customWidth="1"/>
    <col min="15620" max="15620" width="11.5" customWidth="1"/>
    <col min="15621" max="15621" width="7.5" customWidth="1"/>
    <col min="15622" max="15622" width="9.33203125" customWidth="1"/>
    <col min="15624" max="15624" width="10.5" customWidth="1"/>
    <col min="15625" max="15625" width="9.6640625" customWidth="1"/>
    <col min="15626" max="15626" width="7.6640625" customWidth="1"/>
    <col min="15627" max="15628" width="7.1640625" customWidth="1"/>
    <col min="15629" max="15630" width="6.33203125" customWidth="1"/>
    <col min="15631" max="15631" width="9.5" customWidth="1"/>
    <col min="15632" max="15632" width="11" customWidth="1"/>
    <col min="15633" max="15633" width="10.33203125" customWidth="1"/>
    <col min="15634" max="15634" width="8" customWidth="1"/>
    <col min="15635" max="15635" width="10.33203125" customWidth="1"/>
    <col min="15636" max="15636" width="9.83203125" customWidth="1"/>
    <col min="15870" max="15870" width="14" customWidth="1"/>
    <col min="15871" max="15871" width="29.33203125" customWidth="1"/>
    <col min="15872" max="15873" width="9" customWidth="1"/>
    <col min="15874" max="15874" width="7.83203125" customWidth="1"/>
    <col min="15875" max="15875" width="8.5" customWidth="1"/>
    <col min="15876" max="15876" width="11.5" customWidth="1"/>
    <col min="15877" max="15877" width="7.5" customWidth="1"/>
    <col min="15878" max="15878" width="9.33203125" customWidth="1"/>
    <col min="15880" max="15880" width="10.5" customWidth="1"/>
    <col min="15881" max="15881" width="9.6640625" customWidth="1"/>
    <col min="15882" max="15882" width="7.6640625" customWidth="1"/>
    <col min="15883" max="15884" width="7.1640625" customWidth="1"/>
    <col min="15885" max="15886" width="6.33203125" customWidth="1"/>
    <col min="15887" max="15887" width="9.5" customWidth="1"/>
    <col min="15888" max="15888" width="11" customWidth="1"/>
    <col min="15889" max="15889" width="10.33203125" customWidth="1"/>
    <col min="15890" max="15890" width="8" customWidth="1"/>
    <col min="15891" max="15891" width="10.33203125" customWidth="1"/>
    <col min="15892" max="15892" width="9.83203125" customWidth="1"/>
    <col min="16126" max="16126" width="14" customWidth="1"/>
    <col min="16127" max="16127" width="29.33203125" customWidth="1"/>
    <col min="16128" max="16129" width="9" customWidth="1"/>
    <col min="16130" max="16130" width="7.83203125" customWidth="1"/>
    <col min="16131" max="16131" width="8.5" customWidth="1"/>
    <col min="16132" max="16132" width="11.5" customWidth="1"/>
    <col min="16133" max="16133" width="7.5" customWidth="1"/>
    <col min="16134" max="16134" width="9.33203125" customWidth="1"/>
    <col min="16136" max="16136" width="10.5" customWidth="1"/>
    <col min="16137" max="16137" width="9.6640625" customWidth="1"/>
    <col min="16138" max="16138" width="7.6640625" customWidth="1"/>
    <col min="16139" max="16140" width="7.1640625" customWidth="1"/>
    <col min="16141" max="16142" width="6.33203125" customWidth="1"/>
    <col min="16143" max="16143" width="9.5" customWidth="1"/>
    <col min="16144" max="16144" width="11" customWidth="1"/>
    <col min="16145" max="16145" width="10.33203125" customWidth="1"/>
    <col min="16146" max="16146" width="8" customWidth="1"/>
    <col min="16147" max="16147" width="10.33203125" customWidth="1"/>
    <col min="16148" max="16148" width="9.83203125" customWidth="1"/>
  </cols>
  <sheetData>
    <row r="1" spans="1:23" x14ac:dyDescent="0.2">
      <c r="A1" s="276" t="s">
        <v>1376</v>
      </c>
    </row>
    <row r="2" spans="1:23" x14ac:dyDescent="0.2">
      <c r="A2" s="276" t="s">
        <v>1377</v>
      </c>
    </row>
    <row r="3" spans="1:23" ht="45" customHeight="1" x14ac:dyDescent="0.2">
      <c r="A3" s="16" t="s">
        <v>0</v>
      </c>
      <c r="B3" s="16" t="s">
        <v>1</v>
      </c>
      <c r="C3" s="17" t="s">
        <v>1342</v>
      </c>
      <c r="D3" s="17" t="s">
        <v>2</v>
      </c>
      <c r="E3" s="18" t="s">
        <v>3</v>
      </c>
      <c r="F3" s="17" t="s">
        <v>1343</v>
      </c>
      <c r="G3" s="17" t="s">
        <v>4</v>
      </c>
      <c r="H3" s="19" t="s">
        <v>1344</v>
      </c>
      <c r="I3" s="17" t="s">
        <v>5</v>
      </c>
      <c r="J3" s="17" t="s">
        <v>6</v>
      </c>
      <c r="K3" s="20" t="s">
        <v>7</v>
      </c>
      <c r="L3" s="21" t="s">
        <v>8</v>
      </c>
      <c r="M3" s="22" t="s">
        <v>9</v>
      </c>
      <c r="N3" s="22" t="s">
        <v>10</v>
      </c>
      <c r="O3" s="22" t="s">
        <v>11</v>
      </c>
      <c r="P3" s="22" t="s">
        <v>12</v>
      </c>
      <c r="Q3" s="16" t="s">
        <v>15</v>
      </c>
      <c r="R3" s="16" t="s">
        <v>13</v>
      </c>
      <c r="S3" s="23" t="s">
        <v>1345</v>
      </c>
      <c r="T3" s="24" t="s">
        <v>14</v>
      </c>
      <c r="U3" s="23" t="s">
        <v>1346</v>
      </c>
      <c r="V3" s="140" t="s">
        <v>81</v>
      </c>
      <c r="W3" s="24" t="s">
        <v>1332</v>
      </c>
    </row>
    <row r="4" spans="1:23" x14ac:dyDescent="0.2">
      <c r="A4" s="25"/>
      <c r="B4" s="25"/>
      <c r="C4" s="25"/>
      <c r="D4" s="25"/>
      <c r="E4" s="26"/>
      <c r="F4" s="27"/>
      <c r="G4" s="27"/>
      <c r="H4" s="27"/>
      <c r="I4" s="27" t="s">
        <v>93</v>
      </c>
      <c r="J4" s="27"/>
      <c r="K4" s="25"/>
      <c r="L4" s="25"/>
      <c r="M4" s="28"/>
      <c r="N4" s="28"/>
      <c r="O4" s="28"/>
      <c r="P4" s="28"/>
      <c r="Q4" s="25"/>
      <c r="R4" s="25"/>
      <c r="S4" s="29"/>
      <c r="T4" s="25"/>
      <c r="U4" s="25"/>
      <c r="V4" s="141"/>
      <c r="W4" s="25"/>
    </row>
    <row r="5" spans="1:23" x14ac:dyDescent="0.2">
      <c r="A5" s="30" t="s">
        <v>16</v>
      </c>
      <c r="B5" s="30" t="s">
        <v>17</v>
      </c>
      <c r="C5" s="31"/>
      <c r="D5" s="31"/>
      <c r="E5" s="32"/>
      <c r="F5" s="33">
        <v>6.1880230000000003</v>
      </c>
      <c r="G5" s="33">
        <v>0.15245384000000001</v>
      </c>
      <c r="H5" s="33">
        <v>2.5636070000000002</v>
      </c>
      <c r="I5" s="31">
        <v>1.8076100000000002</v>
      </c>
      <c r="J5" s="33">
        <f>H5/I5</f>
        <v>1.4182301492025382</v>
      </c>
      <c r="K5" s="34">
        <v>43752</v>
      </c>
      <c r="L5" s="35">
        <v>0.55833333333333335</v>
      </c>
      <c r="M5" s="36">
        <v>502</v>
      </c>
      <c r="N5" s="36">
        <v>441</v>
      </c>
      <c r="O5" s="36">
        <v>3</v>
      </c>
      <c r="P5" s="36">
        <v>2</v>
      </c>
      <c r="Q5" s="30">
        <v>838033</v>
      </c>
      <c r="R5" s="30">
        <v>93094</v>
      </c>
      <c r="S5" s="37">
        <v>2.413223E-4</v>
      </c>
      <c r="T5" s="37">
        <v>1.4E-8</v>
      </c>
      <c r="U5" s="30"/>
      <c r="V5" s="142"/>
      <c r="W5" s="30"/>
    </row>
    <row r="6" spans="1:23" x14ac:dyDescent="0.2">
      <c r="A6" s="30" t="s">
        <v>18</v>
      </c>
      <c r="B6" s="30" t="s">
        <v>17</v>
      </c>
      <c r="C6" s="31"/>
      <c r="D6" s="31"/>
      <c r="E6" s="32"/>
      <c r="F6" s="33">
        <v>5.9884440000000003</v>
      </c>
      <c r="G6" s="33">
        <v>0.17993568000000001</v>
      </c>
      <c r="H6" s="33">
        <v>2.55538</v>
      </c>
      <c r="I6" s="31">
        <v>1.79304</v>
      </c>
      <c r="J6" s="33">
        <f>H6/I6</f>
        <v>1.4251661981885513</v>
      </c>
      <c r="K6" s="34">
        <v>43752</v>
      </c>
      <c r="L6" s="35">
        <v>0.56041666666666667</v>
      </c>
      <c r="M6" s="36">
        <v>502</v>
      </c>
      <c r="N6" s="36">
        <v>426</v>
      </c>
      <c r="O6" s="36">
        <v>3</v>
      </c>
      <c r="P6" s="36">
        <v>3</v>
      </c>
      <c r="Q6" s="30">
        <v>838033</v>
      </c>
      <c r="R6" s="30">
        <v>93094</v>
      </c>
      <c r="S6" s="37">
        <v>2.3500339999999999E-4</v>
      </c>
      <c r="T6" s="37">
        <v>1.4E-8</v>
      </c>
      <c r="U6" s="30"/>
      <c r="V6" s="142"/>
      <c r="W6" s="30"/>
    </row>
    <row r="7" spans="1:23" x14ac:dyDescent="0.2">
      <c r="A7" s="30" t="s">
        <v>19</v>
      </c>
      <c r="B7" s="30" t="s">
        <v>17</v>
      </c>
      <c r="C7" s="31"/>
      <c r="D7" s="31"/>
      <c r="E7" s="32"/>
      <c r="F7" s="33">
        <v>6.0571830000000002</v>
      </c>
      <c r="G7" s="33">
        <v>0.17132996</v>
      </c>
      <c r="H7" s="33">
        <v>2.6415730000000002</v>
      </c>
      <c r="I7" s="31">
        <v>1.836111</v>
      </c>
      <c r="J7" s="33">
        <f>H7/I7</f>
        <v>1.4386782716295474</v>
      </c>
      <c r="K7" s="34">
        <v>43752</v>
      </c>
      <c r="L7" s="35">
        <v>0.56388888888888888</v>
      </c>
      <c r="M7" s="36">
        <v>502</v>
      </c>
      <c r="N7" s="36">
        <v>411</v>
      </c>
      <c r="O7" s="36">
        <v>3</v>
      </c>
      <c r="P7" s="36">
        <v>2</v>
      </c>
      <c r="Q7" s="30">
        <v>838033</v>
      </c>
      <c r="R7" s="30">
        <v>93094</v>
      </c>
      <c r="S7" s="37">
        <v>2.5769330000000002E-4</v>
      </c>
      <c r="T7" s="37">
        <v>1.4E-8</v>
      </c>
      <c r="U7" s="30"/>
      <c r="V7" s="142"/>
      <c r="W7" s="30"/>
    </row>
    <row r="8" spans="1:23" x14ac:dyDescent="0.2">
      <c r="A8" s="30" t="s">
        <v>22</v>
      </c>
      <c r="B8" s="30" t="s">
        <v>23</v>
      </c>
      <c r="C8" s="31"/>
      <c r="D8" s="31"/>
      <c r="E8" s="32"/>
      <c r="F8" s="33">
        <v>5.7908350000000004</v>
      </c>
      <c r="G8" s="33">
        <v>0.2048556</v>
      </c>
      <c r="H8" s="33">
        <v>2.7817889999999998</v>
      </c>
      <c r="I8" s="31">
        <v>1.9275855000000002</v>
      </c>
      <c r="J8" s="33">
        <f>H8/I8</f>
        <v>1.4431468798660292</v>
      </c>
      <c r="K8" s="34">
        <v>43752</v>
      </c>
      <c r="L8" s="35">
        <v>0.56597222222222221</v>
      </c>
      <c r="M8" s="36">
        <v>502</v>
      </c>
      <c r="N8" s="36">
        <v>396</v>
      </c>
      <c r="O8" s="36">
        <v>3</v>
      </c>
      <c r="P8" s="36">
        <v>2</v>
      </c>
      <c r="Q8" s="30">
        <v>838033</v>
      </c>
      <c r="R8" s="30">
        <v>93094</v>
      </c>
      <c r="S8" s="37">
        <v>2.6934479999999998E-4</v>
      </c>
      <c r="T8" s="37">
        <v>1.4E-8</v>
      </c>
      <c r="U8" s="30"/>
      <c r="V8" s="142"/>
      <c r="W8" s="30"/>
    </row>
    <row r="9" spans="1:23" x14ac:dyDescent="0.2">
      <c r="A9" s="38"/>
      <c r="B9" s="38" t="s">
        <v>20</v>
      </c>
      <c r="C9" s="39"/>
      <c r="D9" s="39"/>
      <c r="E9" s="40"/>
      <c r="F9" s="39">
        <f>AVERAGE(F5:F8)</f>
        <v>6.0061212500000005</v>
      </c>
      <c r="G9" s="39">
        <f>2*STDEV(F5:F8)</f>
        <v>0.33137331128250697</v>
      </c>
      <c r="H9" s="39"/>
      <c r="I9" s="39"/>
      <c r="J9" s="39"/>
      <c r="K9" s="41"/>
      <c r="L9" s="42"/>
      <c r="M9" s="43"/>
      <c r="N9" s="43"/>
      <c r="O9" s="43"/>
      <c r="P9" s="43"/>
      <c r="Q9" s="38"/>
      <c r="R9" s="38"/>
      <c r="S9" s="44"/>
      <c r="T9" s="44"/>
      <c r="U9" s="38"/>
      <c r="V9" s="143"/>
      <c r="W9" s="38"/>
    </row>
    <row r="10" spans="1:23" x14ac:dyDescent="0.2">
      <c r="A10" s="45"/>
      <c r="B10" s="45" t="s">
        <v>21</v>
      </c>
      <c r="C10" s="46"/>
      <c r="D10" s="46"/>
      <c r="E10" s="47"/>
      <c r="F10" s="46">
        <f>AVERAGE(F5:F8)</f>
        <v>6.0061212500000005</v>
      </c>
      <c r="G10" s="46">
        <f>2*STDEV(F5:F8)</f>
        <v>0.33137331128250697</v>
      </c>
      <c r="H10" s="46"/>
      <c r="I10" s="46"/>
      <c r="J10" s="46"/>
      <c r="K10" s="48"/>
      <c r="L10" s="49"/>
      <c r="M10" s="50"/>
      <c r="N10" s="50"/>
      <c r="O10" s="50"/>
      <c r="P10" s="50"/>
      <c r="Q10" s="45"/>
      <c r="R10" s="45"/>
      <c r="S10" s="51"/>
      <c r="T10" s="51"/>
      <c r="U10" s="45"/>
      <c r="V10" s="144"/>
      <c r="W10" s="45"/>
    </row>
    <row r="11" spans="1:23" x14ac:dyDescent="0.2">
      <c r="V11" s="145"/>
    </row>
    <row r="12" spans="1:23" x14ac:dyDescent="0.2">
      <c r="A12" s="30" t="s">
        <v>25</v>
      </c>
      <c r="B12" s="30" t="s">
        <v>24</v>
      </c>
      <c r="C12" s="31"/>
      <c r="D12" s="31"/>
      <c r="E12" s="32"/>
      <c r="F12" s="33">
        <v>3.932302</v>
      </c>
      <c r="G12" s="33">
        <v>0.55676900000000007</v>
      </c>
      <c r="H12" s="33">
        <v>2.4909119999999998</v>
      </c>
      <c r="I12" s="31">
        <v>1.2805055000000001</v>
      </c>
      <c r="J12" s="33">
        <f>H12/I12</f>
        <v>1.9452567755468444</v>
      </c>
      <c r="K12" s="34">
        <v>43752</v>
      </c>
      <c r="L12" s="35">
        <v>0.57013888888888886</v>
      </c>
      <c r="M12" s="36">
        <v>802</v>
      </c>
      <c r="N12" s="36">
        <v>2055</v>
      </c>
      <c r="O12" s="36">
        <v>-1</v>
      </c>
      <c r="P12" s="36">
        <v>-2</v>
      </c>
      <c r="Q12" s="30">
        <v>838033</v>
      </c>
      <c r="R12" s="30">
        <v>93094</v>
      </c>
      <c r="S12" s="37">
        <v>6.4540020000000003E-4</v>
      </c>
      <c r="T12" s="37">
        <v>1.4E-8</v>
      </c>
      <c r="U12" s="30"/>
      <c r="V12" s="142"/>
      <c r="W12" s="30"/>
    </row>
    <row r="13" spans="1:23" x14ac:dyDescent="0.2">
      <c r="A13" s="75" t="s">
        <v>26</v>
      </c>
      <c r="B13" s="75" t="s">
        <v>27</v>
      </c>
      <c r="C13" s="76"/>
      <c r="D13" s="76"/>
      <c r="E13" s="77"/>
      <c r="F13" s="78">
        <v>3.8291379999999999</v>
      </c>
      <c r="G13" s="78">
        <v>0.61457320000000004</v>
      </c>
      <c r="H13" s="78">
        <v>2.6005389999999999</v>
      </c>
      <c r="I13" s="76">
        <v>1.329472</v>
      </c>
      <c r="J13" s="78">
        <f>H13/I13</f>
        <v>1.9560690258990034</v>
      </c>
      <c r="K13" s="79">
        <v>43752</v>
      </c>
      <c r="L13" s="80">
        <v>0.57361111111111107</v>
      </c>
      <c r="M13" s="81">
        <v>822</v>
      </c>
      <c r="N13" s="81">
        <v>2055</v>
      </c>
      <c r="O13" s="81">
        <v>-1</v>
      </c>
      <c r="P13" s="81">
        <v>-3</v>
      </c>
      <c r="Q13" s="75">
        <v>838033</v>
      </c>
      <c r="R13" s="75">
        <v>93094</v>
      </c>
      <c r="S13" s="82">
        <v>6.5650630000000005E-4</v>
      </c>
      <c r="T13" s="82">
        <v>1.4E-8</v>
      </c>
      <c r="U13" s="82"/>
      <c r="V13" s="150"/>
      <c r="W13" s="8" t="s">
        <v>1353</v>
      </c>
    </row>
    <row r="14" spans="1:23" x14ac:dyDescent="0.2">
      <c r="A14" s="75" t="s">
        <v>28</v>
      </c>
      <c r="B14" s="75" t="s">
        <v>29</v>
      </c>
      <c r="C14" s="76"/>
      <c r="D14" s="76"/>
      <c r="E14" s="77"/>
      <c r="F14" s="78">
        <v>3.428369</v>
      </c>
      <c r="G14" s="78">
        <v>0.5756192</v>
      </c>
      <c r="H14" s="78">
        <v>2.731201</v>
      </c>
      <c r="I14" s="76">
        <v>1.3943034999999999</v>
      </c>
      <c r="J14" s="78">
        <f>H14/I14</f>
        <v>1.9588281891281203</v>
      </c>
      <c r="K14" s="79">
        <v>43752</v>
      </c>
      <c r="L14" s="80">
        <v>0.57708333333333328</v>
      </c>
      <c r="M14" s="81">
        <v>822</v>
      </c>
      <c r="N14" s="81">
        <v>2035</v>
      </c>
      <c r="O14" s="81">
        <v>-1</v>
      </c>
      <c r="P14" s="81">
        <v>-3</v>
      </c>
      <c r="Q14" s="75">
        <v>838033</v>
      </c>
      <c r="R14" s="75">
        <v>93094</v>
      </c>
      <c r="S14" s="82">
        <v>6.7663079999999995E-4</v>
      </c>
      <c r="T14" s="82">
        <v>1.4E-8</v>
      </c>
      <c r="U14" s="82"/>
      <c r="V14" s="150"/>
      <c r="W14" s="8" t="s">
        <v>1353</v>
      </c>
    </row>
    <row r="15" spans="1:23" x14ac:dyDescent="0.2">
      <c r="A15" s="52"/>
      <c r="B15" s="52" t="s">
        <v>33</v>
      </c>
      <c r="C15" s="52"/>
      <c r="D15" s="52"/>
      <c r="E15" s="53"/>
      <c r="F15" s="54"/>
      <c r="G15" s="54"/>
      <c r="H15" s="54"/>
      <c r="I15" s="54"/>
      <c r="J15" s="54"/>
      <c r="K15" s="52"/>
      <c r="L15" s="52"/>
      <c r="M15" s="55"/>
      <c r="N15" s="55"/>
      <c r="O15" s="55"/>
      <c r="P15" s="55"/>
      <c r="Q15" s="52"/>
      <c r="R15" s="52"/>
      <c r="S15" s="56"/>
      <c r="T15" s="52"/>
      <c r="U15" s="52"/>
      <c r="V15" s="146"/>
      <c r="W15" s="52"/>
    </row>
    <row r="16" spans="1:23" x14ac:dyDescent="0.2">
      <c r="A16" s="30" t="s">
        <v>30</v>
      </c>
      <c r="B16" s="30" t="s">
        <v>24</v>
      </c>
      <c r="C16" s="31"/>
      <c r="D16" s="31"/>
      <c r="E16" s="32"/>
      <c r="F16" s="33">
        <v>4.1128200000000001</v>
      </c>
      <c r="G16" s="33">
        <v>0.51972479999999999</v>
      </c>
      <c r="H16" s="33">
        <v>2.4397440000000001</v>
      </c>
      <c r="I16" s="31">
        <v>1.2807120000000001</v>
      </c>
      <c r="J16" s="33">
        <f>H16/I16</f>
        <v>1.9049903491183029</v>
      </c>
      <c r="K16" s="34">
        <v>43752</v>
      </c>
      <c r="L16" s="35">
        <v>0.58194444444444449</v>
      </c>
      <c r="M16" s="36">
        <v>843</v>
      </c>
      <c r="N16" s="36">
        <v>2060</v>
      </c>
      <c r="O16" s="36">
        <v>-2</v>
      </c>
      <c r="P16" s="36">
        <v>-5</v>
      </c>
      <c r="Q16" s="30">
        <v>838033</v>
      </c>
      <c r="R16" s="30">
        <v>93094</v>
      </c>
      <c r="S16" s="37">
        <v>7.2717479999999998E-4</v>
      </c>
      <c r="T16" s="37">
        <v>1.4E-8</v>
      </c>
      <c r="U16" s="30"/>
      <c r="V16" s="142"/>
      <c r="W16" s="30"/>
    </row>
    <row r="17" spans="1:23" x14ac:dyDescent="0.2">
      <c r="A17" s="30" t="s">
        <v>31</v>
      </c>
      <c r="B17" s="30" t="s">
        <v>24</v>
      </c>
      <c r="C17" s="31"/>
      <c r="D17" s="31"/>
      <c r="E17" s="32"/>
      <c r="F17" s="33">
        <v>4.283182</v>
      </c>
      <c r="G17" s="33">
        <v>0.50980219999999998</v>
      </c>
      <c r="H17" s="33">
        <v>2.4031539999999998</v>
      </c>
      <c r="I17" s="31">
        <v>1.25268</v>
      </c>
      <c r="J17" s="33">
        <f>H17/I17</f>
        <v>1.9184101286841011</v>
      </c>
      <c r="K17" s="34">
        <v>43752</v>
      </c>
      <c r="L17" s="35">
        <v>0.58402777777777781</v>
      </c>
      <c r="M17" s="36">
        <v>863</v>
      </c>
      <c r="N17" s="36">
        <v>2060</v>
      </c>
      <c r="O17" s="36">
        <v>-2</v>
      </c>
      <c r="P17" s="36">
        <v>-5</v>
      </c>
      <c r="Q17" s="30">
        <v>838033</v>
      </c>
      <c r="R17" s="30">
        <v>93094</v>
      </c>
      <c r="S17" s="37">
        <v>7.1929730000000003E-4</v>
      </c>
      <c r="T17" s="37">
        <v>1.4E-8</v>
      </c>
      <c r="U17" s="30"/>
      <c r="V17" s="142"/>
      <c r="W17" s="30"/>
    </row>
    <row r="18" spans="1:23" x14ac:dyDescent="0.2">
      <c r="A18" s="30" t="s">
        <v>32</v>
      </c>
      <c r="B18" s="30" t="s">
        <v>24</v>
      </c>
      <c r="C18" s="31"/>
      <c r="D18" s="31"/>
      <c r="E18" s="32"/>
      <c r="F18" s="33">
        <v>4.4298710000000003</v>
      </c>
      <c r="G18" s="33">
        <v>0.56922720000000004</v>
      </c>
      <c r="H18" s="33">
        <v>2.3756339999999998</v>
      </c>
      <c r="I18" s="31">
        <v>1.2401194999999998</v>
      </c>
      <c r="J18" s="33">
        <f>H18/I18</f>
        <v>1.9156492579948949</v>
      </c>
      <c r="K18" s="34">
        <v>43752</v>
      </c>
      <c r="L18" s="35">
        <v>0.58611111111111114</v>
      </c>
      <c r="M18" s="36">
        <v>883</v>
      </c>
      <c r="N18" s="36">
        <v>2060</v>
      </c>
      <c r="O18" s="36">
        <v>-2</v>
      </c>
      <c r="P18" s="36">
        <v>-5</v>
      </c>
      <c r="Q18" s="30">
        <v>838033</v>
      </c>
      <c r="R18" s="30">
        <v>93094</v>
      </c>
      <c r="S18" s="37">
        <v>7.2373209999999997E-4</v>
      </c>
      <c r="T18" s="37">
        <v>1.4E-8</v>
      </c>
      <c r="U18" s="30"/>
      <c r="V18" s="142"/>
      <c r="W18" s="30"/>
    </row>
    <row r="19" spans="1:23" x14ac:dyDescent="0.2">
      <c r="A19" s="30" t="s">
        <v>34</v>
      </c>
      <c r="B19" s="30" t="s">
        <v>24</v>
      </c>
      <c r="C19" s="31"/>
      <c r="D19" s="31"/>
      <c r="E19" s="32"/>
      <c r="F19" s="33">
        <v>4.1440380000000001</v>
      </c>
      <c r="G19" s="33">
        <v>0.52339740000000001</v>
      </c>
      <c r="H19" s="33">
        <v>2.3616929999999998</v>
      </c>
      <c r="I19" s="31">
        <v>1.2283279999999999</v>
      </c>
      <c r="J19" s="33">
        <f>H19/I19</f>
        <v>1.922689216561049</v>
      </c>
      <c r="K19" s="34">
        <v>43752</v>
      </c>
      <c r="L19" s="35">
        <v>0.58819444444444446</v>
      </c>
      <c r="M19" s="36">
        <v>885</v>
      </c>
      <c r="N19" s="36">
        <v>2044</v>
      </c>
      <c r="O19" s="36">
        <v>-1</v>
      </c>
      <c r="P19" s="36">
        <v>-4</v>
      </c>
      <c r="Q19" s="30">
        <v>838033</v>
      </c>
      <c r="R19" s="30">
        <v>93094</v>
      </c>
      <c r="S19" s="37">
        <v>7.7920989999999998E-4</v>
      </c>
      <c r="T19" s="37">
        <v>1.3000000000000001E-8</v>
      </c>
      <c r="U19" s="30"/>
      <c r="V19" s="142"/>
      <c r="W19" s="30"/>
    </row>
    <row r="20" spans="1:23" x14ac:dyDescent="0.2">
      <c r="A20" s="38"/>
      <c r="B20" s="38" t="s">
        <v>20</v>
      </c>
      <c r="C20" s="39"/>
      <c r="D20" s="39"/>
      <c r="E20" s="40"/>
      <c r="F20" s="39">
        <f>AVERAGE(F16:F19)</f>
        <v>4.2424777499999999</v>
      </c>
      <c r="G20" s="39">
        <f>2*STDEV(F16:F19)</f>
        <v>0.29045844827043121</v>
      </c>
      <c r="H20" s="39"/>
      <c r="I20" s="39"/>
      <c r="J20" s="39"/>
      <c r="K20" s="41"/>
      <c r="L20" s="42"/>
      <c r="M20" s="43"/>
      <c r="N20" s="43"/>
      <c r="O20" s="43"/>
      <c r="P20" s="43"/>
      <c r="Q20" s="38"/>
      <c r="R20" s="38"/>
      <c r="S20" s="44"/>
      <c r="T20" s="44"/>
      <c r="U20" s="38"/>
      <c r="V20" s="143"/>
      <c r="W20" s="38"/>
    </row>
    <row r="21" spans="1:23" x14ac:dyDescent="0.2">
      <c r="V21" s="145"/>
    </row>
    <row r="22" spans="1:23" x14ac:dyDescent="0.2">
      <c r="V22" s="145"/>
    </row>
    <row r="23" spans="1:23" x14ac:dyDescent="0.2">
      <c r="A23" s="25"/>
      <c r="B23" s="25" t="s">
        <v>36</v>
      </c>
      <c r="C23" s="25"/>
      <c r="D23" s="25"/>
      <c r="E23" s="26"/>
      <c r="F23" s="27"/>
      <c r="G23" s="27"/>
      <c r="H23" s="27"/>
      <c r="I23" s="27"/>
      <c r="J23" s="27"/>
      <c r="K23" s="25"/>
      <c r="L23" s="25"/>
      <c r="M23" s="28"/>
      <c r="N23" s="28"/>
      <c r="O23" s="28"/>
      <c r="P23" s="28"/>
      <c r="Q23" s="25"/>
      <c r="R23" s="25"/>
      <c r="S23" s="29"/>
      <c r="T23" s="25"/>
      <c r="U23" s="25"/>
      <c r="V23" s="141"/>
      <c r="W23" s="25"/>
    </row>
    <row r="24" spans="1:23" x14ac:dyDescent="0.2">
      <c r="A24" s="30" t="s">
        <v>39</v>
      </c>
      <c r="B24" s="30" t="s">
        <v>35</v>
      </c>
      <c r="C24" s="31"/>
      <c r="D24" s="31"/>
      <c r="E24" s="32"/>
      <c r="F24" s="33">
        <v>5.7702330000000002</v>
      </c>
      <c r="G24" s="33">
        <v>0.1515456</v>
      </c>
      <c r="H24" s="33">
        <v>2.591485</v>
      </c>
      <c r="I24" s="31">
        <v>1.8203210000000001</v>
      </c>
      <c r="J24" s="33">
        <f>H24/I24</f>
        <v>1.4236417642822337</v>
      </c>
      <c r="K24" s="34">
        <v>43752</v>
      </c>
      <c r="L24" s="35">
        <v>0.59652777777777777</v>
      </c>
      <c r="M24" s="36">
        <v>-834</v>
      </c>
      <c r="N24" s="36">
        <v>-3611</v>
      </c>
      <c r="O24" s="36">
        <v>-6</v>
      </c>
      <c r="P24" s="36">
        <v>7</v>
      </c>
      <c r="Q24" s="30">
        <v>838033</v>
      </c>
      <c r="R24" s="30">
        <v>93094</v>
      </c>
      <c r="S24" s="37">
        <v>6.3244440000000005E-4</v>
      </c>
      <c r="T24" s="37">
        <v>3.2999999999999998E-8</v>
      </c>
      <c r="U24" s="30"/>
      <c r="V24" s="142"/>
      <c r="W24" s="30"/>
    </row>
    <row r="25" spans="1:23" x14ac:dyDescent="0.2">
      <c r="A25" s="30" t="s">
        <v>40</v>
      </c>
      <c r="B25" s="30" t="s">
        <v>41</v>
      </c>
      <c r="C25" s="31"/>
      <c r="D25" s="31"/>
      <c r="E25" s="32"/>
      <c r="F25" s="33">
        <v>5.9283789999999996</v>
      </c>
      <c r="G25" s="33">
        <v>0.16621945999999999</v>
      </c>
      <c r="H25" s="33">
        <v>2.710556</v>
      </c>
      <c r="I25" s="31">
        <v>1.881942</v>
      </c>
      <c r="J25" s="33">
        <f>H25/I25</f>
        <v>1.4402973099064689</v>
      </c>
      <c r="K25" s="34">
        <v>43752</v>
      </c>
      <c r="L25" s="35">
        <v>0.59930555555555554</v>
      </c>
      <c r="M25" s="36">
        <v>-814</v>
      </c>
      <c r="N25" s="36">
        <v>-3611</v>
      </c>
      <c r="O25" s="36">
        <v>-6</v>
      </c>
      <c r="P25" s="36">
        <v>6</v>
      </c>
      <c r="Q25" s="30">
        <v>838033</v>
      </c>
      <c r="R25" s="30">
        <v>93094</v>
      </c>
      <c r="S25" s="37">
        <v>6.5891080000000002E-4</v>
      </c>
      <c r="T25" s="37">
        <v>3.5000000000000002E-8</v>
      </c>
      <c r="U25" s="30"/>
      <c r="V25" s="142"/>
      <c r="W25" s="30"/>
    </row>
    <row r="26" spans="1:23" x14ac:dyDescent="0.2">
      <c r="A26" s="30" t="s">
        <v>42</v>
      </c>
      <c r="B26" s="30" t="s">
        <v>35</v>
      </c>
      <c r="C26" s="31"/>
      <c r="D26" s="31"/>
      <c r="E26" s="32"/>
      <c r="F26" s="33">
        <v>5.7851590000000002</v>
      </c>
      <c r="G26" s="33">
        <v>0.18250674</v>
      </c>
      <c r="H26" s="33">
        <v>2.7249780000000001</v>
      </c>
      <c r="I26" s="31">
        <v>1.8941840000000003</v>
      </c>
      <c r="J26" s="33">
        <f>H26/I26</f>
        <v>1.4386025855988647</v>
      </c>
      <c r="K26" s="34">
        <v>43752</v>
      </c>
      <c r="L26" s="35">
        <v>0.60138888888888886</v>
      </c>
      <c r="M26" s="36">
        <v>-814</v>
      </c>
      <c r="N26" s="36">
        <v>-3631</v>
      </c>
      <c r="O26" s="36">
        <v>-6</v>
      </c>
      <c r="P26" s="36">
        <v>6</v>
      </c>
      <c r="Q26" s="30">
        <v>838033</v>
      </c>
      <c r="R26" s="30">
        <v>93094</v>
      </c>
      <c r="S26" s="37">
        <v>6.8424700000000002E-4</v>
      </c>
      <c r="T26" s="37">
        <v>3.5000000000000002E-8</v>
      </c>
      <c r="U26" s="30"/>
      <c r="V26" s="142"/>
      <c r="W26" s="30"/>
    </row>
    <row r="27" spans="1:23" x14ac:dyDescent="0.2">
      <c r="A27" s="30" t="s">
        <v>43</v>
      </c>
      <c r="B27" s="30" t="s">
        <v>35</v>
      </c>
      <c r="C27" s="31"/>
      <c r="D27" s="31"/>
      <c r="E27" s="32"/>
      <c r="F27" s="33">
        <v>5.8936849999999996</v>
      </c>
      <c r="G27" s="33">
        <v>0.1622287</v>
      </c>
      <c r="H27" s="33">
        <v>2.7047680000000001</v>
      </c>
      <c r="I27" s="31">
        <v>1.8915365</v>
      </c>
      <c r="J27" s="33">
        <f>H27/I27</f>
        <v>1.4299316983838273</v>
      </c>
      <c r="K27" s="34">
        <v>43752</v>
      </c>
      <c r="L27" s="35">
        <v>0.60347222222222219</v>
      </c>
      <c r="M27" s="36">
        <v>-834</v>
      </c>
      <c r="N27" s="36">
        <v>-3631</v>
      </c>
      <c r="O27" s="36">
        <v>-6</v>
      </c>
      <c r="P27" s="36">
        <v>6</v>
      </c>
      <c r="Q27" s="30">
        <v>838033</v>
      </c>
      <c r="R27" s="30">
        <v>93094</v>
      </c>
      <c r="S27" s="37">
        <v>7.0641560000000005E-4</v>
      </c>
      <c r="T27" s="37">
        <v>3.5999999999999998E-8</v>
      </c>
      <c r="U27" s="30"/>
      <c r="V27" s="142"/>
      <c r="W27" s="30"/>
    </row>
    <row r="28" spans="1:23" x14ac:dyDescent="0.2">
      <c r="A28" s="38"/>
      <c r="B28" s="38" t="s">
        <v>20</v>
      </c>
      <c r="C28" s="39"/>
      <c r="D28" s="39"/>
      <c r="E28" s="40"/>
      <c r="F28" s="39">
        <f>AVERAGE(F24:F27)</f>
        <v>5.8443640000000006</v>
      </c>
      <c r="G28" s="39">
        <f>2*STDEV(F24:F27)</f>
        <v>0.15702109604338671</v>
      </c>
      <c r="H28" s="39"/>
      <c r="I28" s="39"/>
      <c r="J28" s="39"/>
      <c r="K28" s="41"/>
      <c r="L28" s="42"/>
      <c r="M28" s="43"/>
      <c r="N28" s="43"/>
      <c r="O28" s="43"/>
      <c r="P28" s="43"/>
      <c r="Q28" s="38"/>
      <c r="R28" s="38"/>
      <c r="S28" s="44"/>
      <c r="T28" s="44"/>
      <c r="U28" s="38"/>
      <c r="V28" s="143"/>
      <c r="W28" s="38"/>
    </row>
    <row r="29" spans="1:23" x14ac:dyDescent="0.2">
      <c r="V29" s="145"/>
    </row>
    <row r="30" spans="1:23" x14ac:dyDescent="0.2">
      <c r="A30" s="1" t="s">
        <v>44</v>
      </c>
      <c r="B30" s="1" t="s">
        <v>1347</v>
      </c>
      <c r="C30" s="4"/>
      <c r="D30" s="4"/>
      <c r="F30" s="4">
        <v>8.3556930000000005</v>
      </c>
      <c r="G30" s="4">
        <v>0.1698779</v>
      </c>
      <c r="H30" s="4">
        <v>2.4607100000000002</v>
      </c>
      <c r="I30" s="9">
        <v>1.8892455000000001</v>
      </c>
      <c r="J30" s="4">
        <f>H30/I30</f>
        <v>1.302482922415324</v>
      </c>
      <c r="K30" s="13">
        <v>43752</v>
      </c>
      <c r="L30" s="14">
        <v>0.60555555555555551</v>
      </c>
      <c r="M30" s="3">
        <v>228</v>
      </c>
      <c r="N30" s="3">
        <v>-3493</v>
      </c>
      <c r="O30" s="3">
        <v>-8</v>
      </c>
      <c r="P30" s="3">
        <v>3</v>
      </c>
      <c r="Q30" s="1">
        <v>838033</v>
      </c>
      <c r="R30" s="1">
        <v>93094</v>
      </c>
      <c r="S30" s="2">
        <v>7.5389230000000003E-4</v>
      </c>
      <c r="T30" s="2">
        <v>3.5999999999999998E-8</v>
      </c>
      <c r="V30" s="145"/>
    </row>
    <row r="31" spans="1:23" x14ac:dyDescent="0.2">
      <c r="A31" s="1" t="s">
        <v>45</v>
      </c>
      <c r="B31" s="1" t="s">
        <v>1348</v>
      </c>
      <c r="C31" s="4"/>
      <c r="D31" s="4"/>
      <c r="F31" s="4">
        <v>8.3142840000000007</v>
      </c>
      <c r="G31" s="4">
        <v>0.18596714</v>
      </c>
      <c r="H31" s="4">
        <v>2.441805</v>
      </c>
      <c r="I31" s="9">
        <v>1.8764035000000001</v>
      </c>
      <c r="J31" s="4">
        <f>H31/I31</f>
        <v>1.3013219171676027</v>
      </c>
      <c r="K31" s="13">
        <v>43752</v>
      </c>
      <c r="L31" s="14">
        <v>0.60763888888888884</v>
      </c>
      <c r="M31" s="3">
        <v>225</v>
      </c>
      <c r="N31" s="3">
        <v>-4326</v>
      </c>
      <c r="O31" s="3">
        <v>-9</v>
      </c>
      <c r="P31" s="3">
        <v>2</v>
      </c>
      <c r="Q31" s="1">
        <v>838033</v>
      </c>
      <c r="R31" s="1">
        <v>93094</v>
      </c>
      <c r="S31" s="2">
        <v>7.4374580000000003E-4</v>
      </c>
      <c r="T31" s="2">
        <v>3.5000000000000002E-8</v>
      </c>
      <c r="V31" s="145"/>
    </row>
    <row r="32" spans="1:23" x14ac:dyDescent="0.2">
      <c r="A32" s="1" t="s">
        <v>46</v>
      </c>
      <c r="B32" s="1" t="s">
        <v>1349</v>
      </c>
      <c r="C32" s="4"/>
      <c r="D32" s="4"/>
      <c r="F32" s="4">
        <v>8.264284</v>
      </c>
      <c r="G32" s="4">
        <v>0.12205484000000001</v>
      </c>
      <c r="H32" s="4">
        <v>2.4232130000000001</v>
      </c>
      <c r="I32" s="9">
        <v>1.8667714999999998</v>
      </c>
      <c r="J32" s="4">
        <f>H32/I32</f>
        <v>1.2980769205015183</v>
      </c>
      <c r="K32" s="13">
        <v>43752</v>
      </c>
      <c r="L32" s="14">
        <v>0.60972222222222228</v>
      </c>
      <c r="M32" s="3">
        <v>1350</v>
      </c>
      <c r="N32" s="3">
        <v>-4326</v>
      </c>
      <c r="O32" s="3">
        <v>-10</v>
      </c>
      <c r="P32" s="3">
        <v>3</v>
      </c>
      <c r="Q32" s="1">
        <v>838033</v>
      </c>
      <c r="R32" s="1">
        <v>93094</v>
      </c>
      <c r="S32" s="2">
        <v>7.909503E-4</v>
      </c>
      <c r="T32" s="2">
        <v>3.5999999999999998E-8</v>
      </c>
      <c r="V32" s="145"/>
    </row>
    <row r="33" spans="1:23" x14ac:dyDescent="0.2">
      <c r="A33" s="1" t="s">
        <v>47</v>
      </c>
      <c r="B33" s="1" t="s">
        <v>1350</v>
      </c>
      <c r="C33" s="4"/>
      <c r="D33" s="4"/>
      <c r="F33" s="4">
        <v>8.2201430000000002</v>
      </c>
      <c r="G33" s="4">
        <v>0.23001480000000002</v>
      </c>
      <c r="H33" s="4">
        <v>2.4370039999999999</v>
      </c>
      <c r="I33" s="9">
        <v>1.8584350000000001</v>
      </c>
      <c r="J33" s="4">
        <f>H33/I33</f>
        <v>1.311320546588931</v>
      </c>
      <c r="K33" s="13">
        <v>43752</v>
      </c>
      <c r="L33" s="14">
        <v>0.6118055555555556</v>
      </c>
      <c r="M33" s="3">
        <v>1734</v>
      </c>
      <c r="N33" s="3">
        <v>-3262</v>
      </c>
      <c r="O33" s="3">
        <v>-10</v>
      </c>
      <c r="P33" s="3">
        <v>7</v>
      </c>
      <c r="Q33" s="1">
        <v>838033</v>
      </c>
      <c r="R33" s="1">
        <v>93094</v>
      </c>
      <c r="S33" s="2">
        <v>8.1680260000000003E-4</v>
      </c>
      <c r="T33" s="2">
        <v>3.5999999999999998E-8</v>
      </c>
      <c r="V33" s="145"/>
    </row>
    <row r="34" spans="1:23" x14ac:dyDescent="0.2">
      <c r="A34" s="38"/>
      <c r="B34" s="38" t="s">
        <v>20</v>
      </c>
      <c r="C34" s="39">
        <v>10.8</v>
      </c>
      <c r="D34" s="39"/>
      <c r="E34" s="40">
        <f>((F34/1000+1)/(C34/1000+1)-1)*1000</f>
        <v>-2.4845656905420066</v>
      </c>
      <c r="F34" s="39">
        <f>AVERAGE(F30:F33)</f>
        <v>8.2886009999999999</v>
      </c>
      <c r="G34" s="39">
        <f>2*STDEV(F30:F33)</f>
        <v>0.11797608348587761</v>
      </c>
      <c r="H34" s="39"/>
      <c r="I34" s="39"/>
      <c r="J34" s="39"/>
      <c r="K34" s="41"/>
      <c r="L34" s="42"/>
      <c r="M34" s="43"/>
      <c r="N34" s="43"/>
      <c r="O34" s="43"/>
      <c r="P34" s="43"/>
      <c r="Q34" s="38"/>
      <c r="R34" s="38"/>
      <c r="S34" s="44"/>
      <c r="T34" s="44"/>
      <c r="U34" s="38"/>
      <c r="V34" s="143"/>
      <c r="W34" s="38"/>
    </row>
    <row r="35" spans="1:23" x14ac:dyDescent="0.2">
      <c r="A35" s="57"/>
      <c r="B35" s="57" t="s">
        <v>38</v>
      </c>
      <c r="C35" s="58"/>
      <c r="D35" s="58"/>
      <c r="E35" s="59">
        <f>((E34/1000+1)/(E42/1000+1)-1)*1000</f>
        <v>3.8749540799176696</v>
      </c>
      <c r="F35" s="58"/>
      <c r="G35" s="58"/>
      <c r="H35" s="58"/>
      <c r="I35" s="58"/>
      <c r="J35" s="58"/>
      <c r="K35" s="60"/>
      <c r="L35" s="61"/>
      <c r="M35" s="62"/>
      <c r="N35" s="62"/>
      <c r="O35" s="62"/>
      <c r="P35" s="62"/>
      <c r="Q35" s="57"/>
      <c r="R35" s="57"/>
      <c r="S35" s="63"/>
      <c r="T35" s="63"/>
      <c r="U35" s="57"/>
      <c r="V35" s="147"/>
      <c r="W35" s="57"/>
    </row>
    <row r="36" spans="1:23" x14ac:dyDescent="0.2">
      <c r="V36" s="145"/>
    </row>
    <row r="37" spans="1:23" x14ac:dyDescent="0.2">
      <c r="A37" s="30" t="s">
        <v>48</v>
      </c>
      <c r="B37" s="30" t="s">
        <v>35</v>
      </c>
      <c r="C37" s="31"/>
      <c r="D37" s="31"/>
      <c r="E37" s="32"/>
      <c r="F37" s="33">
        <v>6.1668570000000003</v>
      </c>
      <c r="G37" s="33">
        <v>0.16649555999999999</v>
      </c>
      <c r="H37" s="33">
        <v>2.593108</v>
      </c>
      <c r="I37" s="31">
        <v>1.8569145000000002</v>
      </c>
      <c r="J37" s="33">
        <f>H37/I37</f>
        <v>1.3964606340248835</v>
      </c>
      <c r="K37" s="34">
        <v>43752</v>
      </c>
      <c r="L37" s="35">
        <v>0.61388888888888893</v>
      </c>
      <c r="M37" s="36">
        <v>-937</v>
      </c>
      <c r="N37" s="36">
        <v>-3575</v>
      </c>
      <c r="O37" s="36">
        <v>-7</v>
      </c>
      <c r="P37" s="36">
        <v>5</v>
      </c>
      <c r="Q37" s="30">
        <v>838033</v>
      </c>
      <c r="R37" s="30">
        <v>93094</v>
      </c>
      <c r="S37" s="37">
        <v>5.8499140000000001E-4</v>
      </c>
      <c r="T37" s="37">
        <v>3.5999999999999998E-8</v>
      </c>
      <c r="U37" s="30"/>
      <c r="V37" s="142"/>
      <c r="W37" s="30"/>
    </row>
    <row r="38" spans="1:23" x14ac:dyDescent="0.2">
      <c r="A38" s="30" t="s">
        <v>49</v>
      </c>
      <c r="B38" s="30" t="s">
        <v>35</v>
      </c>
      <c r="C38" s="31"/>
      <c r="D38" s="31"/>
      <c r="E38" s="32"/>
      <c r="F38" s="33">
        <v>6.1423690000000004</v>
      </c>
      <c r="G38" s="33">
        <v>0.19207134000000001</v>
      </c>
      <c r="H38" s="33">
        <v>2.593267</v>
      </c>
      <c r="I38" s="31">
        <v>1.847226</v>
      </c>
      <c r="J38" s="33">
        <f>H38/I38</f>
        <v>1.403870993587141</v>
      </c>
      <c r="K38" s="34">
        <v>43752</v>
      </c>
      <c r="L38" s="35">
        <v>0.61597222222222225</v>
      </c>
      <c r="M38" s="36">
        <v>-912</v>
      </c>
      <c r="N38" s="36">
        <v>-3575</v>
      </c>
      <c r="O38" s="36">
        <v>-7</v>
      </c>
      <c r="P38" s="36">
        <v>4</v>
      </c>
      <c r="Q38" s="30">
        <v>838033</v>
      </c>
      <c r="R38" s="30">
        <v>93094</v>
      </c>
      <c r="S38" s="37">
        <v>6.5460349999999997E-4</v>
      </c>
      <c r="T38" s="37">
        <v>3.5999999999999998E-8</v>
      </c>
      <c r="U38" s="30"/>
      <c r="V38" s="142"/>
      <c r="W38" s="30"/>
    </row>
    <row r="39" spans="1:23" x14ac:dyDescent="0.2">
      <c r="A39" s="30" t="s">
        <v>50</v>
      </c>
      <c r="B39" s="30" t="s">
        <v>51</v>
      </c>
      <c r="C39" s="31"/>
      <c r="D39" s="31"/>
      <c r="E39" s="32"/>
      <c r="F39" s="33">
        <v>5.9121680000000003</v>
      </c>
      <c r="G39" s="33">
        <v>0.1978328</v>
      </c>
      <c r="H39" s="33">
        <v>2.7206600000000001</v>
      </c>
      <c r="I39" s="31">
        <v>1.9051110000000002</v>
      </c>
      <c r="J39" s="33">
        <f>H39/I39</f>
        <v>1.4280847677641879</v>
      </c>
      <c r="K39" s="34">
        <v>43752</v>
      </c>
      <c r="L39" s="35">
        <v>0.61944444444444446</v>
      </c>
      <c r="M39" s="36">
        <v>-887</v>
      </c>
      <c r="N39" s="36">
        <v>-3575</v>
      </c>
      <c r="O39" s="36">
        <v>-7</v>
      </c>
      <c r="P39" s="36">
        <v>5</v>
      </c>
      <c r="Q39" s="30">
        <v>838033</v>
      </c>
      <c r="R39" s="30">
        <v>93094</v>
      </c>
      <c r="S39" s="37">
        <v>6.6653220000000002E-4</v>
      </c>
      <c r="T39" s="37">
        <v>3.5999999999999998E-8</v>
      </c>
      <c r="U39" s="30"/>
      <c r="V39" s="142"/>
      <c r="W39" s="30"/>
    </row>
    <row r="40" spans="1:23" x14ac:dyDescent="0.2">
      <c r="A40" s="30" t="s">
        <v>52</v>
      </c>
      <c r="B40" s="30" t="s">
        <v>35</v>
      </c>
      <c r="C40" s="31"/>
      <c r="D40" s="31"/>
      <c r="E40" s="32"/>
      <c r="F40" s="33">
        <v>5.7364920000000001</v>
      </c>
      <c r="G40" s="33">
        <v>0.19652472000000001</v>
      </c>
      <c r="H40" s="33">
        <v>2.737946</v>
      </c>
      <c r="I40" s="31">
        <v>1.9160945</v>
      </c>
      <c r="J40" s="33">
        <f>H40/I40</f>
        <v>1.4289201289393607</v>
      </c>
      <c r="K40" s="34">
        <v>43752</v>
      </c>
      <c r="L40" s="35">
        <v>0.62152777777777779</v>
      </c>
      <c r="M40" s="36">
        <v>-862</v>
      </c>
      <c r="N40" s="36">
        <v>-3575</v>
      </c>
      <c r="O40" s="36">
        <v>-6</v>
      </c>
      <c r="P40" s="36">
        <v>6</v>
      </c>
      <c r="Q40" s="30">
        <v>838033</v>
      </c>
      <c r="R40" s="30">
        <v>93094</v>
      </c>
      <c r="S40" s="37">
        <v>6.7710999999999997E-4</v>
      </c>
      <c r="T40" s="37">
        <v>3.5999999999999998E-8</v>
      </c>
      <c r="U40" s="30"/>
      <c r="V40" s="142"/>
      <c r="W40" s="30"/>
    </row>
    <row r="41" spans="1:23" x14ac:dyDescent="0.2">
      <c r="A41" s="38"/>
      <c r="B41" s="38" t="s">
        <v>20</v>
      </c>
      <c r="C41" s="39"/>
      <c r="D41" s="39"/>
      <c r="E41" s="40"/>
      <c r="F41" s="39">
        <f>AVERAGE(F37:F40)</f>
        <v>5.9894715000000005</v>
      </c>
      <c r="G41" s="39">
        <f>2*STDEV(F37:F40)</f>
        <v>0.40795051930187171</v>
      </c>
      <c r="H41" s="39"/>
      <c r="I41" s="39"/>
      <c r="J41" s="39"/>
      <c r="K41" s="41"/>
      <c r="L41" s="42"/>
      <c r="M41" s="43"/>
      <c r="N41" s="43"/>
      <c r="O41" s="43"/>
      <c r="P41" s="43"/>
      <c r="Q41" s="38"/>
      <c r="R41" s="38"/>
      <c r="S41" s="44"/>
      <c r="T41" s="44"/>
      <c r="U41" s="38"/>
      <c r="V41" s="143"/>
      <c r="W41" s="38"/>
    </row>
    <row r="42" spans="1:23" x14ac:dyDescent="0.2">
      <c r="A42" s="45"/>
      <c r="B42" s="45" t="s">
        <v>21</v>
      </c>
      <c r="C42" s="46">
        <v>12.33</v>
      </c>
      <c r="D42" s="46"/>
      <c r="E42" s="47">
        <f>((F42/1000+1)/(C42/1000+1)-1)*1000</f>
        <v>-6.3349720446889135</v>
      </c>
      <c r="F42" s="46">
        <f>AVERAGE(F24:F27,F37:F40)</f>
        <v>5.9169177500000005</v>
      </c>
      <c r="G42" s="46">
        <f>2*STDEV(F24:F27,F37:F40)</f>
        <v>0.32550778899041516</v>
      </c>
      <c r="H42" s="46"/>
      <c r="I42" s="46"/>
      <c r="J42" s="46"/>
      <c r="K42" s="48"/>
      <c r="L42" s="49"/>
      <c r="M42" s="50"/>
      <c r="N42" s="50"/>
      <c r="O42" s="50"/>
      <c r="P42" s="50"/>
      <c r="Q42" s="45"/>
      <c r="R42" s="45"/>
      <c r="S42" s="51"/>
      <c r="T42" s="51"/>
      <c r="U42" s="45"/>
      <c r="V42" s="144"/>
      <c r="W42" s="45"/>
    </row>
    <row r="43" spans="1:23" x14ac:dyDescent="0.2">
      <c r="V43" s="145"/>
    </row>
    <row r="44" spans="1:23" x14ac:dyDescent="0.2">
      <c r="A44" s="25"/>
      <c r="B44" s="25" t="s">
        <v>37</v>
      </c>
      <c r="C44" s="25"/>
      <c r="D44" s="25"/>
      <c r="E44" s="26"/>
      <c r="F44" s="27"/>
      <c r="G44" s="27"/>
      <c r="H44" s="27"/>
      <c r="I44" s="27"/>
      <c r="J44" s="27"/>
      <c r="K44" s="25"/>
      <c r="L44" s="25"/>
      <c r="M44" s="28"/>
      <c r="N44" s="28"/>
      <c r="O44" s="28"/>
      <c r="P44" s="28"/>
      <c r="Q44" s="25"/>
      <c r="R44" s="25"/>
      <c r="S44" s="29"/>
      <c r="T44" s="25"/>
      <c r="U44" s="25"/>
      <c r="V44" s="141"/>
      <c r="W44" s="25"/>
    </row>
    <row r="45" spans="1:23" x14ac:dyDescent="0.2">
      <c r="V45" s="145"/>
    </row>
    <row r="46" spans="1:23" x14ac:dyDescent="0.2">
      <c r="A46" s="30" t="s">
        <v>65</v>
      </c>
      <c r="B46" s="30" t="s">
        <v>53</v>
      </c>
      <c r="C46" s="31"/>
      <c r="D46" s="31"/>
      <c r="E46" s="32"/>
      <c r="F46" s="33">
        <v>6.0512069999999998</v>
      </c>
      <c r="G46" s="33">
        <v>0.16420799999999999</v>
      </c>
      <c r="H46" s="33">
        <v>2.6526860000000001</v>
      </c>
      <c r="I46" s="31">
        <v>1.8785434999999999</v>
      </c>
      <c r="J46" s="33">
        <f>H46/I46</f>
        <v>1.4120971912548206</v>
      </c>
      <c r="K46" s="34">
        <v>43752</v>
      </c>
      <c r="L46" s="35">
        <v>0.63402777777777775</v>
      </c>
      <c r="M46" s="36">
        <v>550</v>
      </c>
      <c r="N46" s="36">
        <v>480</v>
      </c>
      <c r="O46" s="36">
        <v>-16</v>
      </c>
      <c r="P46" s="36">
        <v>1</v>
      </c>
      <c r="Q46" s="30">
        <v>838033</v>
      </c>
      <c r="R46" s="30">
        <v>93094</v>
      </c>
      <c r="S46" s="37">
        <v>6.7922010000000005E-4</v>
      </c>
      <c r="T46" s="37">
        <v>3.5000000000000002E-8</v>
      </c>
      <c r="U46" s="30"/>
      <c r="V46" s="142"/>
      <c r="W46" s="30"/>
    </row>
    <row r="47" spans="1:23" x14ac:dyDescent="0.2">
      <c r="A47" s="30" t="s">
        <v>66</v>
      </c>
      <c r="B47" s="30" t="s">
        <v>53</v>
      </c>
      <c r="C47" s="31"/>
      <c r="D47" s="31"/>
      <c r="E47" s="32"/>
      <c r="F47" s="33">
        <v>5.9656200000000004</v>
      </c>
      <c r="G47" s="33">
        <v>0.14553727999999999</v>
      </c>
      <c r="H47" s="33">
        <v>2.642506</v>
      </c>
      <c r="I47" s="31">
        <v>1.8703765000000001</v>
      </c>
      <c r="J47" s="33">
        <f>H47/I47</f>
        <v>1.4128203599649589</v>
      </c>
      <c r="K47" s="34">
        <v>43752</v>
      </c>
      <c r="L47" s="35">
        <v>0.63611111111111107</v>
      </c>
      <c r="M47" s="36">
        <v>570</v>
      </c>
      <c r="N47" s="36">
        <v>480</v>
      </c>
      <c r="O47" s="36">
        <v>-16</v>
      </c>
      <c r="P47" s="36">
        <v>1</v>
      </c>
      <c r="Q47" s="30">
        <v>838033</v>
      </c>
      <c r="R47" s="30">
        <v>93094</v>
      </c>
      <c r="S47" s="37">
        <v>7.0659529999999996E-4</v>
      </c>
      <c r="T47" s="37">
        <v>3.5000000000000002E-8</v>
      </c>
      <c r="U47" s="30"/>
      <c r="V47" s="142"/>
      <c r="W47" s="30"/>
    </row>
    <row r="48" spans="1:23" x14ac:dyDescent="0.2">
      <c r="A48" s="30" t="s">
        <v>67</v>
      </c>
      <c r="B48" s="30" t="s">
        <v>53</v>
      </c>
      <c r="C48" s="31"/>
      <c r="D48" s="31"/>
      <c r="E48" s="32"/>
      <c r="F48" s="33">
        <v>5.9161339999999996</v>
      </c>
      <c r="G48" s="33">
        <v>0.15928239999999999</v>
      </c>
      <c r="H48" s="33">
        <v>2.6316850000000001</v>
      </c>
      <c r="I48" s="31">
        <v>1.8637674999999996</v>
      </c>
      <c r="J48" s="33">
        <f>H48/I48</f>
        <v>1.4120243002413126</v>
      </c>
      <c r="K48" s="34">
        <v>43752</v>
      </c>
      <c r="L48" s="35">
        <v>0.6381944444444444</v>
      </c>
      <c r="M48" s="36">
        <v>590</v>
      </c>
      <c r="N48" s="36">
        <v>480</v>
      </c>
      <c r="O48" s="36">
        <v>-16</v>
      </c>
      <c r="P48" s="36">
        <v>1</v>
      </c>
      <c r="Q48" s="30">
        <v>838033</v>
      </c>
      <c r="R48" s="30">
        <v>93094</v>
      </c>
      <c r="S48" s="37">
        <v>7.0369020000000005E-4</v>
      </c>
      <c r="T48" s="37">
        <v>3.5000000000000002E-8</v>
      </c>
      <c r="U48" s="30"/>
      <c r="V48" s="142"/>
      <c r="W48" s="30"/>
    </row>
    <row r="49" spans="1:23" x14ac:dyDescent="0.2">
      <c r="A49" s="30" t="s">
        <v>73</v>
      </c>
      <c r="B49" s="30" t="s">
        <v>53</v>
      </c>
      <c r="C49" s="31"/>
      <c r="D49" s="31"/>
      <c r="E49" s="32"/>
      <c r="F49" s="33">
        <v>5.7026810000000001</v>
      </c>
      <c r="G49" s="33">
        <v>0.20475019999999999</v>
      </c>
      <c r="H49" s="33">
        <v>2.6178629999999998</v>
      </c>
      <c r="I49" s="31">
        <v>1.8552804999999999</v>
      </c>
      <c r="J49" s="33">
        <f>H49/I49</f>
        <v>1.4110335337432802</v>
      </c>
      <c r="K49" s="34">
        <v>43752</v>
      </c>
      <c r="L49" s="35">
        <v>0.64027777777777772</v>
      </c>
      <c r="M49" s="36">
        <v>610</v>
      </c>
      <c r="N49" s="36">
        <v>480</v>
      </c>
      <c r="O49" s="36">
        <v>-16</v>
      </c>
      <c r="P49" s="36">
        <v>1</v>
      </c>
      <c r="Q49" s="30">
        <v>838033</v>
      </c>
      <c r="R49" s="30">
        <v>93094</v>
      </c>
      <c r="S49" s="37">
        <v>7.0870700000000004E-4</v>
      </c>
      <c r="T49" s="37">
        <v>3.5000000000000002E-8</v>
      </c>
      <c r="U49" s="30"/>
      <c r="V49" s="142"/>
      <c r="W49" s="30"/>
    </row>
    <row r="50" spans="1:23" x14ac:dyDescent="0.2">
      <c r="A50" s="38"/>
      <c r="B50" s="38" t="s">
        <v>20</v>
      </c>
      <c r="C50" s="39"/>
      <c r="D50" s="39"/>
      <c r="E50" s="40"/>
      <c r="F50" s="39">
        <f>AVERAGE(F46:F49)</f>
        <v>5.9089104999999993</v>
      </c>
      <c r="G50" s="39">
        <f>2*STDEV(F46:F49)</f>
        <v>0.29675365074979826</v>
      </c>
      <c r="H50" s="39"/>
      <c r="I50" s="39"/>
      <c r="J50" s="39"/>
      <c r="K50" s="41"/>
      <c r="L50" s="42"/>
      <c r="M50" s="43"/>
      <c r="N50" s="43"/>
      <c r="O50" s="43"/>
      <c r="P50" s="43"/>
      <c r="Q50" s="38"/>
      <c r="R50" s="38"/>
      <c r="S50" s="44"/>
      <c r="T50" s="44"/>
      <c r="U50" s="38"/>
      <c r="V50" s="143"/>
      <c r="W50" s="38"/>
    </row>
    <row r="51" spans="1:23" x14ac:dyDescent="0.2">
      <c r="V51" s="145"/>
    </row>
    <row r="52" spans="1:23" x14ac:dyDescent="0.2">
      <c r="A52" s="1" t="s">
        <v>74</v>
      </c>
      <c r="B52" s="1" t="s">
        <v>54</v>
      </c>
      <c r="F52" s="4">
        <v>5.4005859999999997</v>
      </c>
      <c r="G52" s="4">
        <v>0.16100238</v>
      </c>
      <c r="H52" s="4">
        <v>2.4905349999999999</v>
      </c>
      <c r="I52" s="9">
        <v>1.8474889999999999</v>
      </c>
      <c r="J52" s="4">
        <f>H52/I52</f>
        <v>1.3480648599260943</v>
      </c>
      <c r="K52" s="13">
        <v>43752</v>
      </c>
      <c r="L52" s="14">
        <v>0.64236111111111116</v>
      </c>
      <c r="M52" s="3">
        <v>2374</v>
      </c>
      <c r="N52" s="3">
        <v>649</v>
      </c>
      <c r="O52" s="3">
        <v>-12</v>
      </c>
      <c r="P52" s="3">
        <v>1</v>
      </c>
      <c r="Q52" s="1">
        <v>838033</v>
      </c>
      <c r="R52" s="1">
        <v>93094</v>
      </c>
      <c r="S52" s="2">
        <v>8.1307929999999997E-4</v>
      </c>
      <c r="T52" s="2">
        <v>3.5000000000000002E-8</v>
      </c>
      <c r="V52" s="145"/>
    </row>
    <row r="53" spans="1:23" x14ac:dyDescent="0.2">
      <c r="A53" s="1" t="s">
        <v>75</v>
      </c>
      <c r="B53" s="1" t="s">
        <v>76</v>
      </c>
      <c r="F53" s="4">
        <v>5.3951469999999997</v>
      </c>
      <c r="G53" s="4">
        <v>0.238732</v>
      </c>
      <c r="H53" s="4">
        <v>2.5833270000000002</v>
      </c>
      <c r="I53" s="9">
        <v>1.917278</v>
      </c>
      <c r="J53" s="4">
        <f>H53/I53</f>
        <v>1.3473930228167226</v>
      </c>
      <c r="K53" s="13">
        <v>43752</v>
      </c>
      <c r="L53" s="14">
        <v>0.64583333333333337</v>
      </c>
      <c r="M53" s="3">
        <v>2374</v>
      </c>
      <c r="N53" s="3">
        <v>11</v>
      </c>
      <c r="O53" s="3">
        <v>-13</v>
      </c>
      <c r="P53" s="3">
        <v>-2</v>
      </c>
      <c r="Q53" s="1">
        <v>838033</v>
      </c>
      <c r="R53" s="1">
        <v>93094</v>
      </c>
      <c r="S53" s="2">
        <v>7.853507E-4</v>
      </c>
      <c r="T53" s="2">
        <v>3.5000000000000002E-8</v>
      </c>
      <c r="V53" s="145"/>
    </row>
    <row r="54" spans="1:23" x14ac:dyDescent="0.2">
      <c r="A54" s="1" t="s">
        <v>77</v>
      </c>
      <c r="B54" s="1" t="s">
        <v>55</v>
      </c>
      <c r="F54" s="4">
        <v>5.4659219999999999</v>
      </c>
      <c r="G54" s="4">
        <v>0.21296399999999999</v>
      </c>
      <c r="H54" s="4">
        <v>2.6017130000000002</v>
      </c>
      <c r="I54" s="9">
        <v>1.9368790000000002</v>
      </c>
      <c r="J54" s="4">
        <f>H54/I54</f>
        <v>1.3432501462404207</v>
      </c>
      <c r="K54" s="13">
        <v>43752</v>
      </c>
      <c r="L54" s="14">
        <v>0.6479166666666667</v>
      </c>
      <c r="M54" s="3">
        <v>3216</v>
      </c>
      <c r="N54" s="3">
        <v>157</v>
      </c>
      <c r="O54" s="3">
        <v>-14</v>
      </c>
      <c r="P54" s="3">
        <v>-4</v>
      </c>
      <c r="Q54" s="1">
        <v>838033</v>
      </c>
      <c r="R54" s="1">
        <v>93094</v>
      </c>
      <c r="S54" s="2">
        <v>7.6310850000000003E-4</v>
      </c>
      <c r="T54" s="2">
        <v>3.5000000000000002E-8</v>
      </c>
      <c r="V54" s="145"/>
    </row>
    <row r="55" spans="1:23" x14ac:dyDescent="0.2">
      <c r="A55" s="1" t="s">
        <v>78</v>
      </c>
      <c r="B55" s="1" t="s">
        <v>56</v>
      </c>
      <c r="F55" s="4">
        <v>5.4392339999999999</v>
      </c>
      <c r="G55" s="4">
        <v>0.17033837999999998</v>
      </c>
      <c r="H55" s="4">
        <v>2.6189369999999998</v>
      </c>
      <c r="I55" s="9">
        <v>1.9383809999999999</v>
      </c>
      <c r="J55" s="4">
        <f>H55/I55</f>
        <v>1.3510950633544179</v>
      </c>
      <c r="K55" s="13">
        <v>43752</v>
      </c>
      <c r="L55" s="14">
        <v>0.65</v>
      </c>
      <c r="M55" s="3">
        <v>3052</v>
      </c>
      <c r="N55" s="3">
        <v>1252</v>
      </c>
      <c r="O55" s="3">
        <v>-14</v>
      </c>
      <c r="P55" s="3">
        <v>-2</v>
      </c>
      <c r="Q55" s="1">
        <v>838033</v>
      </c>
      <c r="R55" s="1">
        <v>93094</v>
      </c>
      <c r="S55" s="2">
        <v>7.6193509999999997E-4</v>
      </c>
      <c r="T55" s="2">
        <v>3.5000000000000002E-8</v>
      </c>
      <c r="V55" s="145"/>
    </row>
    <row r="56" spans="1:23" x14ac:dyDescent="0.2">
      <c r="A56" s="38"/>
      <c r="B56" s="38" t="s">
        <v>20</v>
      </c>
      <c r="C56" s="39">
        <v>7.06</v>
      </c>
      <c r="D56" s="39"/>
      <c r="E56" s="40">
        <f>((F56/1000+1)/(C56/1000+1)-1)*1000</f>
        <v>-1.6233171310547911</v>
      </c>
      <c r="F56" s="39">
        <f>AVERAGE(F52:F55)</f>
        <v>5.4252222499999991</v>
      </c>
      <c r="G56" s="39">
        <f>2*STDEV(F52:F55)</f>
        <v>6.6975261748897785E-2</v>
      </c>
      <c r="H56" s="39"/>
      <c r="I56" s="39"/>
      <c r="J56" s="39"/>
      <c r="K56" s="41"/>
      <c r="L56" s="42"/>
      <c r="M56" s="43"/>
      <c r="N56" s="43"/>
      <c r="O56" s="43"/>
      <c r="P56" s="43"/>
      <c r="Q56" s="38"/>
      <c r="R56" s="38"/>
      <c r="S56" s="44"/>
      <c r="T56" s="44"/>
      <c r="U56" s="38"/>
      <c r="V56" s="143"/>
      <c r="W56" s="38"/>
    </row>
    <row r="57" spans="1:23" x14ac:dyDescent="0.2">
      <c r="A57" s="57"/>
      <c r="B57" s="57" t="s">
        <v>38</v>
      </c>
      <c r="C57" s="58"/>
      <c r="D57" s="58"/>
      <c r="E57" s="59">
        <f>((E56/1000+1)/($E$78/1000+1)-1)*1000</f>
        <v>4.7634498074886622</v>
      </c>
      <c r="F57" s="58"/>
      <c r="G57" s="58"/>
      <c r="H57" s="58"/>
      <c r="I57" s="58"/>
      <c r="J57" s="58"/>
      <c r="K57" s="60"/>
      <c r="L57" s="61"/>
      <c r="M57" s="62"/>
      <c r="N57" s="62"/>
      <c r="O57" s="62"/>
      <c r="P57" s="62"/>
      <c r="Q57" s="57"/>
      <c r="R57" s="57"/>
      <c r="S57" s="63"/>
      <c r="T57" s="63"/>
      <c r="U57" s="57"/>
      <c r="V57" s="147"/>
      <c r="W57" s="57"/>
    </row>
    <row r="58" spans="1:23" x14ac:dyDescent="0.2">
      <c r="V58" s="145"/>
    </row>
    <row r="59" spans="1:23" x14ac:dyDescent="0.2">
      <c r="A59" s="1" t="s">
        <v>79</v>
      </c>
      <c r="B59" s="1" t="s">
        <v>57</v>
      </c>
      <c r="F59" s="4">
        <v>6.5367649999999999</v>
      </c>
      <c r="G59" s="4">
        <v>0.17894891999999998</v>
      </c>
      <c r="H59" s="4">
        <v>2.6042169999999998</v>
      </c>
      <c r="I59" s="9">
        <v>1.92537</v>
      </c>
      <c r="J59" s="4">
        <f>H59/I59</f>
        <v>1.3525800235798833</v>
      </c>
      <c r="K59" s="13">
        <v>43752</v>
      </c>
      <c r="L59" s="14">
        <v>0.65208333333333335</v>
      </c>
      <c r="M59" s="3">
        <v>3081</v>
      </c>
      <c r="N59" s="3">
        <v>-813</v>
      </c>
      <c r="O59" s="3">
        <v>-13</v>
      </c>
      <c r="P59" s="3">
        <v>-2</v>
      </c>
      <c r="Q59" s="1">
        <v>838033</v>
      </c>
      <c r="R59" s="1">
        <v>93094</v>
      </c>
      <c r="S59" s="2">
        <v>7.860028E-4</v>
      </c>
      <c r="T59" s="2">
        <v>3.5000000000000002E-8</v>
      </c>
      <c r="V59" s="145"/>
    </row>
    <row r="60" spans="1:23" x14ac:dyDescent="0.2">
      <c r="A60" s="1" t="s">
        <v>80</v>
      </c>
      <c r="B60" s="1" t="s">
        <v>58</v>
      </c>
      <c r="F60" s="4">
        <v>6.6063049999999999</v>
      </c>
      <c r="G60" s="4">
        <v>0.20119120000000001</v>
      </c>
      <c r="H60" s="4">
        <v>2.5845389999999999</v>
      </c>
      <c r="I60" s="9">
        <v>1.9105370000000002</v>
      </c>
      <c r="J60" s="4">
        <f>H60/I60</f>
        <v>1.3527814431230589</v>
      </c>
      <c r="K60" s="13">
        <v>43752</v>
      </c>
      <c r="L60" s="14">
        <v>0.65347222222222223</v>
      </c>
      <c r="M60" s="3">
        <v>2418</v>
      </c>
      <c r="N60" s="3">
        <v>-1298</v>
      </c>
      <c r="O60" s="3">
        <v>-14</v>
      </c>
      <c r="P60" s="3">
        <v>0</v>
      </c>
      <c r="Q60" s="1">
        <v>838033</v>
      </c>
      <c r="R60" s="1">
        <v>93094</v>
      </c>
      <c r="S60" s="2">
        <v>8.1016529999999995E-4</v>
      </c>
      <c r="T60" s="2">
        <v>3.5000000000000002E-8</v>
      </c>
      <c r="V60" s="145"/>
    </row>
    <row r="61" spans="1:23" x14ac:dyDescent="0.2">
      <c r="A61" s="1" t="s">
        <v>82</v>
      </c>
      <c r="B61" s="1" t="s">
        <v>59</v>
      </c>
      <c r="F61" s="4">
        <v>6.4739120000000003</v>
      </c>
      <c r="G61" s="4">
        <v>0.15653945999999999</v>
      </c>
      <c r="H61" s="4">
        <v>2.5742340000000001</v>
      </c>
      <c r="I61" s="9">
        <v>1.9095984999999995</v>
      </c>
      <c r="J61" s="4">
        <f>H61/I61</f>
        <v>1.3480498649323409</v>
      </c>
      <c r="K61" s="13">
        <v>43752</v>
      </c>
      <c r="L61" s="14">
        <v>0.65555555555555556</v>
      </c>
      <c r="M61" s="3">
        <v>2418</v>
      </c>
      <c r="N61" s="3">
        <v>-2019</v>
      </c>
      <c r="O61" s="3">
        <v>-12</v>
      </c>
      <c r="P61" s="3">
        <v>-1</v>
      </c>
      <c r="Q61" s="1">
        <v>838033</v>
      </c>
      <c r="R61" s="1">
        <v>93094</v>
      </c>
      <c r="S61" s="2">
        <v>7.9120519999999997E-4</v>
      </c>
      <c r="T61" s="2">
        <v>3.4E-8</v>
      </c>
      <c r="V61" s="145"/>
    </row>
    <row r="62" spans="1:23" x14ac:dyDescent="0.2">
      <c r="A62" s="1" t="s">
        <v>83</v>
      </c>
      <c r="B62" s="1" t="s">
        <v>60</v>
      </c>
      <c r="F62" s="4">
        <v>6.4760119999999999</v>
      </c>
      <c r="G62" s="4">
        <v>0.16616421999999997</v>
      </c>
      <c r="H62" s="4">
        <v>2.5614400000000002</v>
      </c>
      <c r="I62" s="9">
        <v>1.9055614999999999</v>
      </c>
      <c r="J62" s="4">
        <f>H62/I62</f>
        <v>1.344191725116193</v>
      </c>
      <c r="K62" s="13">
        <v>43752</v>
      </c>
      <c r="L62" s="14">
        <v>0.65763888888888888</v>
      </c>
      <c r="M62" s="3">
        <v>3448</v>
      </c>
      <c r="N62" s="3">
        <v>-2506</v>
      </c>
      <c r="O62" s="3">
        <v>-12</v>
      </c>
      <c r="P62" s="3">
        <v>-3</v>
      </c>
      <c r="Q62" s="1">
        <v>838033</v>
      </c>
      <c r="R62" s="1">
        <v>93094</v>
      </c>
      <c r="S62" s="2">
        <v>8.0515410000000002E-4</v>
      </c>
      <c r="T62" s="2">
        <v>3.5000000000000002E-8</v>
      </c>
      <c r="V62" s="145"/>
    </row>
    <row r="63" spans="1:23" x14ac:dyDescent="0.2">
      <c r="A63" s="38"/>
      <c r="B63" s="38" t="s">
        <v>20</v>
      </c>
      <c r="C63" s="39">
        <v>7.94</v>
      </c>
      <c r="D63" s="39"/>
      <c r="E63" s="40">
        <f>((F63/1000+1)/(C63/1000+1)-1)*1000</f>
        <v>-1.4055911066135351</v>
      </c>
      <c r="F63" s="39">
        <f>AVERAGE(F59:F62)</f>
        <v>6.5232485000000002</v>
      </c>
      <c r="G63" s="39">
        <f>2*STDEV(F59:F62)</f>
        <v>0.12514767345819874</v>
      </c>
      <c r="H63" s="39"/>
      <c r="I63" s="39"/>
      <c r="J63" s="39"/>
      <c r="K63" s="41"/>
      <c r="L63" s="42"/>
      <c r="M63" s="43"/>
      <c r="N63" s="43"/>
      <c r="O63" s="43"/>
      <c r="P63" s="43"/>
      <c r="Q63" s="38"/>
      <c r="R63" s="38"/>
      <c r="S63" s="44"/>
      <c r="T63" s="44"/>
      <c r="U63" s="38"/>
      <c r="V63" s="143"/>
      <c r="W63" s="38"/>
    </row>
    <row r="64" spans="1:23" x14ac:dyDescent="0.2">
      <c r="B64" s="57" t="s">
        <v>38</v>
      </c>
      <c r="C64" s="58"/>
      <c r="D64" s="58"/>
      <c r="E64" s="59">
        <f>((E63/1000+1)/($E$78/1000+1)-1)*1000</f>
        <v>4.9825686583033768</v>
      </c>
      <c r="V64" s="145"/>
    </row>
    <row r="65" spans="1:23" x14ac:dyDescent="0.2">
      <c r="V65" s="145"/>
    </row>
    <row r="66" spans="1:23" x14ac:dyDescent="0.2">
      <c r="A66" s="1" t="s">
        <v>84</v>
      </c>
      <c r="B66" s="1" t="s">
        <v>61</v>
      </c>
      <c r="F66" s="4">
        <v>11.67572</v>
      </c>
      <c r="G66" s="4">
        <v>0.20407439999999999</v>
      </c>
      <c r="H66" s="4">
        <v>2.619008</v>
      </c>
      <c r="I66" s="9">
        <v>1.8954414999999998</v>
      </c>
      <c r="J66" s="4">
        <f>H66/I66</f>
        <v>1.3817403491482065</v>
      </c>
      <c r="K66" s="13">
        <v>43752</v>
      </c>
      <c r="L66" s="14">
        <v>0.65972222222222221</v>
      </c>
      <c r="M66" s="3">
        <v>-811</v>
      </c>
      <c r="N66" s="3">
        <v>256</v>
      </c>
      <c r="O66" s="3">
        <v>-16</v>
      </c>
      <c r="P66" s="3">
        <v>-1</v>
      </c>
      <c r="Q66" s="1">
        <v>838033</v>
      </c>
      <c r="R66" s="1">
        <v>93094</v>
      </c>
      <c r="S66" s="2">
        <v>8.1701690000000003E-4</v>
      </c>
      <c r="T66" s="2">
        <v>3.5000000000000002E-8</v>
      </c>
      <c r="V66" s="145"/>
    </row>
    <row r="67" spans="1:23" x14ac:dyDescent="0.2">
      <c r="A67" s="1" t="s">
        <v>85</v>
      </c>
      <c r="B67" s="1" t="s">
        <v>62</v>
      </c>
      <c r="F67" s="4">
        <v>11.68305</v>
      </c>
      <c r="G67" s="4">
        <v>0.14609958000000001</v>
      </c>
      <c r="H67" s="4">
        <v>2.5945109999999998</v>
      </c>
      <c r="I67" s="9">
        <v>1.8847585</v>
      </c>
      <c r="J67" s="4">
        <f>H67/I67</f>
        <v>1.3765747707199623</v>
      </c>
      <c r="K67" s="13">
        <v>43752</v>
      </c>
      <c r="L67" s="14">
        <v>0.66180555555555554</v>
      </c>
      <c r="M67" s="3">
        <v>-1603</v>
      </c>
      <c r="N67" s="3">
        <v>361</v>
      </c>
      <c r="O67" s="3">
        <v>-16</v>
      </c>
      <c r="P67" s="3">
        <v>-1</v>
      </c>
      <c r="Q67" s="1">
        <v>838033</v>
      </c>
      <c r="R67" s="1">
        <v>93094</v>
      </c>
      <c r="S67" s="2">
        <v>7.7217859999999998E-4</v>
      </c>
      <c r="T67" s="2">
        <v>3.5000000000000002E-8</v>
      </c>
      <c r="V67" s="145"/>
    </row>
    <row r="68" spans="1:23" x14ac:dyDescent="0.2">
      <c r="A68" s="1" t="s">
        <v>86</v>
      </c>
      <c r="B68" s="1" t="s">
        <v>63</v>
      </c>
      <c r="F68" s="4">
        <v>11.727449999999999</v>
      </c>
      <c r="G68" s="4">
        <v>0.2320972</v>
      </c>
      <c r="H68" s="4">
        <v>2.5751909999999998</v>
      </c>
      <c r="I68" s="9">
        <v>1.8782435000000002</v>
      </c>
      <c r="J68" s="4">
        <f>H68/I68</f>
        <v>1.3710634430519788</v>
      </c>
      <c r="K68" s="13">
        <v>43752</v>
      </c>
      <c r="L68" s="14">
        <v>0.66388888888888886</v>
      </c>
      <c r="M68" s="3">
        <v>-1352</v>
      </c>
      <c r="N68" s="3">
        <v>937</v>
      </c>
      <c r="O68" s="3">
        <v>-17</v>
      </c>
      <c r="P68" s="3">
        <v>-2</v>
      </c>
      <c r="Q68" s="1">
        <v>838033</v>
      </c>
      <c r="R68" s="1">
        <v>93094</v>
      </c>
      <c r="S68" s="2">
        <v>7.74079E-4</v>
      </c>
      <c r="T68" s="2">
        <v>3.4E-8</v>
      </c>
      <c r="V68" s="145"/>
    </row>
    <row r="69" spans="1:23" x14ac:dyDescent="0.2">
      <c r="A69" s="1" t="s">
        <v>87</v>
      </c>
      <c r="B69" s="1" t="s">
        <v>64</v>
      </c>
      <c r="F69" s="4">
        <v>11.64739</v>
      </c>
      <c r="G69" s="4">
        <v>0.18233379999999999</v>
      </c>
      <c r="H69" s="4">
        <v>2.5642420000000001</v>
      </c>
      <c r="I69" s="9">
        <v>1.8584915</v>
      </c>
      <c r="J69" s="4">
        <f>H69/I69</f>
        <v>1.3797437330221851</v>
      </c>
      <c r="K69" s="13">
        <v>43752</v>
      </c>
      <c r="L69" s="14">
        <v>0.66597222222222219</v>
      </c>
      <c r="M69" s="3">
        <v>-1898</v>
      </c>
      <c r="N69" s="3">
        <v>1863</v>
      </c>
      <c r="O69" s="3">
        <v>-17</v>
      </c>
      <c r="P69" s="3">
        <v>0</v>
      </c>
      <c r="Q69" s="1">
        <v>838033</v>
      </c>
      <c r="R69" s="1">
        <v>93094</v>
      </c>
      <c r="S69" s="2">
        <v>7.7517449999999996E-4</v>
      </c>
      <c r="T69" s="2">
        <v>3.5000000000000002E-8</v>
      </c>
      <c r="V69" s="145"/>
    </row>
    <row r="70" spans="1:23" x14ac:dyDescent="0.2">
      <c r="A70" s="38"/>
      <c r="B70" s="38" t="s">
        <v>20</v>
      </c>
      <c r="C70" s="39">
        <v>13.15</v>
      </c>
      <c r="D70" s="39"/>
      <c r="E70" s="40">
        <f>((F70/1000+1)/(C70/1000+1)-1)*1000</f>
        <v>-1.4475620589250449</v>
      </c>
      <c r="F70" s="39">
        <f>AVERAGE(F66:F69)</f>
        <v>11.6834025</v>
      </c>
      <c r="G70" s="39">
        <f>2*STDEV(F66:F69)</f>
        <v>6.6294569661976152E-2</v>
      </c>
      <c r="H70" s="39"/>
      <c r="I70" s="39"/>
      <c r="J70" s="39"/>
      <c r="K70" s="41"/>
      <c r="L70" s="42"/>
      <c r="M70" s="43"/>
      <c r="N70" s="43"/>
      <c r="O70" s="43"/>
      <c r="P70" s="43"/>
      <c r="Q70" s="38"/>
      <c r="R70" s="38"/>
      <c r="S70" s="44"/>
      <c r="T70" s="44"/>
      <c r="U70" s="38"/>
      <c r="V70" s="143"/>
      <c r="W70" s="38"/>
    </row>
    <row r="71" spans="1:23" x14ac:dyDescent="0.2">
      <c r="B71" s="57" t="s">
        <v>38</v>
      </c>
      <c r="C71" s="58"/>
      <c r="D71" s="58"/>
      <c r="E71" s="59">
        <f>((E70/1000+1)/($E$78/1000+1)-1)*1000</f>
        <v>4.9403292114493791</v>
      </c>
      <c r="V71" s="145"/>
    </row>
    <row r="72" spans="1:23" x14ac:dyDescent="0.2">
      <c r="V72" s="145"/>
    </row>
    <row r="73" spans="1:23" x14ac:dyDescent="0.2">
      <c r="A73" s="30" t="s">
        <v>88</v>
      </c>
      <c r="B73" s="30" t="s">
        <v>53</v>
      </c>
      <c r="C73" s="31"/>
      <c r="D73" s="31"/>
      <c r="E73" s="32"/>
      <c r="F73" s="33">
        <v>5.9301069999999996</v>
      </c>
      <c r="G73" s="33">
        <v>0.2030044</v>
      </c>
      <c r="H73" s="33">
        <v>2.5993569999999999</v>
      </c>
      <c r="I73" s="31">
        <v>1.8537414999999999</v>
      </c>
      <c r="J73" s="33">
        <f>H73/I73</f>
        <v>1.4022219387115193</v>
      </c>
      <c r="K73" s="34">
        <v>43752</v>
      </c>
      <c r="L73" s="35">
        <v>0.66805555555555551</v>
      </c>
      <c r="M73" s="36">
        <v>550</v>
      </c>
      <c r="N73" s="36">
        <v>460</v>
      </c>
      <c r="O73" s="36">
        <v>-16</v>
      </c>
      <c r="P73" s="36">
        <v>1</v>
      </c>
      <c r="Q73" s="30">
        <v>838033</v>
      </c>
      <c r="R73" s="30">
        <v>93094</v>
      </c>
      <c r="S73" s="37">
        <v>7.1160760000000005E-4</v>
      </c>
      <c r="T73" s="37">
        <v>3.4E-8</v>
      </c>
      <c r="U73" s="30"/>
      <c r="V73" s="142"/>
      <c r="W73" s="30"/>
    </row>
    <row r="74" spans="1:23" x14ac:dyDescent="0.2">
      <c r="A74" s="30" t="s">
        <v>89</v>
      </c>
      <c r="B74" s="30" t="s">
        <v>53</v>
      </c>
      <c r="C74" s="31"/>
      <c r="D74" s="31"/>
      <c r="E74" s="32"/>
      <c r="F74" s="33">
        <v>5.8827150000000001</v>
      </c>
      <c r="G74" s="33">
        <v>0.12618940000000001</v>
      </c>
      <c r="H74" s="33">
        <v>2.5829840000000002</v>
      </c>
      <c r="I74" s="31">
        <v>1.8437335000000001</v>
      </c>
      <c r="J74" s="33">
        <f>H74/I74</f>
        <v>1.4009530119184794</v>
      </c>
      <c r="K74" s="34">
        <v>43752</v>
      </c>
      <c r="L74" s="35">
        <v>0.67013888888888884</v>
      </c>
      <c r="M74" s="36">
        <v>570</v>
      </c>
      <c r="N74" s="36">
        <v>460</v>
      </c>
      <c r="O74" s="36">
        <v>-16</v>
      </c>
      <c r="P74" s="36">
        <v>1</v>
      </c>
      <c r="Q74" s="30">
        <v>838033</v>
      </c>
      <c r="R74" s="30">
        <v>93094</v>
      </c>
      <c r="S74" s="37">
        <v>7.4783629999999998E-4</v>
      </c>
      <c r="T74" s="37">
        <v>3.4E-8</v>
      </c>
      <c r="U74" s="30"/>
      <c r="V74" s="142"/>
      <c r="W74" s="30"/>
    </row>
    <row r="75" spans="1:23" x14ac:dyDescent="0.2">
      <c r="A75" s="30" t="s">
        <v>90</v>
      </c>
      <c r="B75" s="30" t="s">
        <v>91</v>
      </c>
      <c r="C75" s="31"/>
      <c r="D75" s="31"/>
      <c r="E75" s="32"/>
      <c r="F75" s="33">
        <v>5.9437509999999998</v>
      </c>
      <c r="G75" s="33">
        <v>0.17128599999999999</v>
      </c>
      <c r="H75" s="33">
        <v>2.6920660000000001</v>
      </c>
      <c r="I75" s="31">
        <v>1.9055805000000001</v>
      </c>
      <c r="J75" s="33">
        <f>H75/I75</f>
        <v>1.4127275126923264</v>
      </c>
      <c r="K75" s="34">
        <v>43752</v>
      </c>
      <c r="L75" s="35">
        <v>0.67361111111111116</v>
      </c>
      <c r="M75" s="36">
        <v>590</v>
      </c>
      <c r="N75" s="36">
        <v>460</v>
      </c>
      <c r="O75" s="36">
        <v>-17</v>
      </c>
      <c r="P75" s="36">
        <v>1</v>
      </c>
      <c r="Q75" s="30">
        <v>838033</v>
      </c>
      <c r="R75" s="30">
        <v>93094</v>
      </c>
      <c r="S75" s="37">
        <v>7.1686289999999995E-4</v>
      </c>
      <c r="T75" s="37">
        <v>3.4E-8</v>
      </c>
      <c r="U75" s="30"/>
      <c r="V75" s="142"/>
      <c r="W75" s="30"/>
    </row>
    <row r="76" spans="1:23" x14ac:dyDescent="0.2">
      <c r="A76" s="30" t="s">
        <v>92</v>
      </c>
      <c r="B76" s="30" t="s">
        <v>53</v>
      </c>
      <c r="C76" s="31"/>
      <c r="D76" s="31"/>
      <c r="E76" s="32"/>
      <c r="F76" s="33">
        <v>5.7688759999999997</v>
      </c>
      <c r="G76" s="33">
        <v>0.17768441999999998</v>
      </c>
      <c r="H76" s="33">
        <v>2.7103229999999998</v>
      </c>
      <c r="I76" s="31">
        <v>1.9166395000000001</v>
      </c>
      <c r="J76" s="33">
        <f>H76/I76</f>
        <v>1.4141016085706257</v>
      </c>
      <c r="K76" s="34">
        <v>43752</v>
      </c>
      <c r="L76" s="35">
        <v>0.67569444444444449</v>
      </c>
      <c r="M76" s="36">
        <v>610</v>
      </c>
      <c r="N76" s="36">
        <v>460</v>
      </c>
      <c r="O76" s="36">
        <v>-17</v>
      </c>
      <c r="P76" s="36">
        <v>1</v>
      </c>
      <c r="Q76" s="30">
        <v>838033</v>
      </c>
      <c r="R76" s="30">
        <v>93094</v>
      </c>
      <c r="S76" s="37">
        <v>6.8035779999999998E-4</v>
      </c>
      <c r="T76" s="37">
        <v>3.4E-8</v>
      </c>
      <c r="U76" s="30"/>
      <c r="V76" s="142"/>
      <c r="W76" s="30"/>
    </row>
    <row r="77" spans="1:23" x14ac:dyDescent="0.2">
      <c r="A77" s="38"/>
      <c r="B77" s="38" t="s">
        <v>20</v>
      </c>
      <c r="C77" s="39"/>
      <c r="D77" s="39"/>
      <c r="E77" s="40"/>
      <c r="F77" s="39">
        <f>AVERAGE(F73:F76)</f>
        <v>5.8813622499999996</v>
      </c>
      <c r="G77" s="39">
        <f>2*STDEV(F73:F76)</f>
        <v>0.15884329028217301</v>
      </c>
      <c r="H77" s="39"/>
      <c r="I77" s="39"/>
      <c r="J77" s="39"/>
      <c r="K77" s="41"/>
      <c r="L77" s="42"/>
      <c r="M77" s="43"/>
      <c r="N77" s="43"/>
      <c r="O77" s="43"/>
      <c r="P77" s="43"/>
      <c r="Q77" s="38"/>
      <c r="R77" s="38"/>
      <c r="S77" s="44"/>
      <c r="T77" s="44"/>
      <c r="U77" s="38"/>
      <c r="V77" s="143"/>
      <c r="W77" s="38"/>
    </row>
    <row r="78" spans="1:23" x14ac:dyDescent="0.2">
      <c r="A78" s="45"/>
      <c r="B78" s="45" t="s">
        <v>21</v>
      </c>
      <c r="C78" s="46">
        <v>12.33</v>
      </c>
      <c r="D78" s="46"/>
      <c r="E78" s="47">
        <f>((F78/1000+1)/(C78/1000+1)-1)*1000</f>
        <v>-6.3564881264014383</v>
      </c>
      <c r="F78" s="46">
        <f>AVERAGE(F73:F76,F46:F49)</f>
        <v>5.8951363749999999</v>
      </c>
      <c r="G78" s="46">
        <f>2*STDEV(F73:F76,F46:F49)</f>
        <v>0.22231027510714449</v>
      </c>
      <c r="H78" s="46"/>
      <c r="I78" s="46"/>
      <c r="J78" s="46"/>
      <c r="K78" s="48"/>
      <c r="L78" s="49"/>
      <c r="M78" s="50"/>
      <c r="N78" s="50"/>
      <c r="O78" s="50"/>
      <c r="P78" s="50"/>
      <c r="Q78" s="45"/>
      <c r="R78" s="45"/>
      <c r="S78" s="51"/>
      <c r="T78" s="51"/>
      <c r="U78" s="45"/>
      <c r="V78" s="144"/>
      <c r="W78" s="45"/>
    </row>
    <row r="79" spans="1:23" x14ac:dyDescent="0.2">
      <c r="V79" s="145"/>
    </row>
    <row r="80" spans="1:23" x14ac:dyDescent="0.2">
      <c r="A80" s="64"/>
      <c r="B80" s="65">
        <v>43753</v>
      </c>
      <c r="C80" s="64"/>
      <c r="D80" s="64"/>
      <c r="E80" s="66"/>
      <c r="F80" s="67"/>
      <c r="G80" s="67"/>
      <c r="H80" s="67"/>
      <c r="I80" s="67"/>
      <c r="J80" s="67"/>
      <c r="K80" s="64"/>
      <c r="L80" s="64"/>
      <c r="M80" s="68"/>
      <c r="N80" s="68"/>
      <c r="O80" s="68"/>
      <c r="P80" s="68"/>
      <c r="Q80" s="64"/>
      <c r="R80" s="64"/>
      <c r="S80" s="69"/>
      <c r="T80" s="64"/>
      <c r="U80" s="64"/>
      <c r="V80" s="148"/>
      <c r="W80" s="64"/>
    </row>
    <row r="81" spans="1:23" x14ac:dyDescent="0.2">
      <c r="A81" s="25"/>
      <c r="B81" s="25" t="s">
        <v>37</v>
      </c>
      <c r="C81" s="25"/>
      <c r="D81" s="25"/>
      <c r="E81" s="26"/>
      <c r="F81" s="27"/>
      <c r="G81" s="27"/>
      <c r="H81" s="27"/>
      <c r="I81" s="27"/>
      <c r="J81" s="27"/>
      <c r="K81" s="25"/>
      <c r="L81" s="25"/>
      <c r="M81" s="28"/>
      <c r="N81" s="28"/>
      <c r="O81" s="28"/>
      <c r="P81" s="28"/>
      <c r="Q81" s="25"/>
      <c r="R81" s="25"/>
      <c r="S81" s="29"/>
      <c r="T81" s="25"/>
      <c r="U81" s="25"/>
      <c r="V81" s="141"/>
      <c r="W81" s="25"/>
    </row>
    <row r="82" spans="1:23" x14ac:dyDescent="0.2">
      <c r="M82" s="3">
        <v>538</v>
      </c>
      <c r="N82" s="3">
        <v>416</v>
      </c>
      <c r="V82" s="145"/>
    </row>
    <row r="83" spans="1:23" x14ac:dyDescent="0.2">
      <c r="A83" s="30" t="s">
        <v>94</v>
      </c>
      <c r="B83" s="30" t="s">
        <v>53</v>
      </c>
      <c r="C83" s="31"/>
      <c r="D83" s="31"/>
      <c r="E83" s="32"/>
      <c r="F83" s="33">
        <v>6.0331229999999998</v>
      </c>
      <c r="G83" s="33">
        <v>0.14716022000000001</v>
      </c>
      <c r="H83" s="33">
        <v>2.533963</v>
      </c>
      <c r="I83" s="31">
        <v>1.797283</v>
      </c>
      <c r="J83" s="33">
        <f>H83/I83</f>
        <v>1.4098853658550157</v>
      </c>
      <c r="K83" s="34">
        <v>43753</v>
      </c>
      <c r="L83" s="35">
        <v>0.34027777777777779</v>
      </c>
      <c r="M83" s="36">
        <v>558</v>
      </c>
      <c r="N83" s="36">
        <v>416</v>
      </c>
      <c r="O83" s="36">
        <v>-14</v>
      </c>
      <c r="P83" s="36">
        <v>2</v>
      </c>
      <c r="Q83" s="30">
        <v>846582</v>
      </c>
      <c r="R83" s="30">
        <v>93696</v>
      </c>
      <c r="S83" s="37">
        <v>3.9982139999999999E-4</v>
      </c>
      <c r="T83" s="37">
        <v>2.0999999999999999E-8</v>
      </c>
      <c r="U83" s="30"/>
      <c r="V83" s="142"/>
      <c r="W83" s="30"/>
    </row>
    <row r="84" spans="1:23" x14ac:dyDescent="0.2">
      <c r="A84" s="30" t="s">
        <v>95</v>
      </c>
      <c r="B84" s="30" t="s">
        <v>96</v>
      </c>
      <c r="C84" s="31"/>
      <c r="D84" s="31"/>
      <c r="E84" s="32"/>
      <c r="F84" s="33">
        <v>5.7981170000000004</v>
      </c>
      <c r="G84" s="33">
        <v>0.14663367999999999</v>
      </c>
      <c r="H84" s="33">
        <v>2.6482109999999999</v>
      </c>
      <c r="I84" s="31">
        <v>1.8654759999999999</v>
      </c>
      <c r="J84" s="33">
        <f>H84/I84</f>
        <v>1.4195899598815531</v>
      </c>
      <c r="K84" s="34">
        <v>43753</v>
      </c>
      <c r="L84" s="35">
        <v>0.34305555555555556</v>
      </c>
      <c r="M84" s="36">
        <v>578</v>
      </c>
      <c r="N84" s="36">
        <v>416</v>
      </c>
      <c r="O84" s="36">
        <v>-14</v>
      </c>
      <c r="P84" s="36">
        <v>2</v>
      </c>
      <c r="Q84" s="30">
        <v>846582</v>
      </c>
      <c r="R84" s="30">
        <v>93696</v>
      </c>
      <c r="S84" s="37">
        <v>4.093546E-4</v>
      </c>
      <c r="T84" s="37">
        <v>2.0999999999999999E-8</v>
      </c>
      <c r="U84" s="30"/>
      <c r="V84" s="142"/>
      <c r="W84" s="30"/>
    </row>
    <row r="85" spans="1:23" x14ac:dyDescent="0.2">
      <c r="A85" s="30" t="s">
        <v>97</v>
      </c>
      <c r="B85" s="30" t="s">
        <v>53</v>
      </c>
      <c r="C85" s="31"/>
      <c r="D85" s="31"/>
      <c r="E85" s="32"/>
      <c r="F85" s="33">
        <v>5.8989039999999999</v>
      </c>
      <c r="G85" s="33">
        <v>0.15741361999999998</v>
      </c>
      <c r="H85" s="33">
        <v>2.6706020000000001</v>
      </c>
      <c r="I85" s="31">
        <v>1.8882695</v>
      </c>
      <c r="J85" s="33">
        <f>H85/I85</f>
        <v>1.4143118871538201</v>
      </c>
      <c r="K85" s="34">
        <v>43753</v>
      </c>
      <c r="L85" s="35">
        <v>0.34513888888888888</v>
      </c>
      <c r="M85" s="36">
        <v>598</v>
      </c>
      <c r="N85" s="36">
        <v>416</v>
      </c>
      <c r="O85" s="36">
        <v>-14</v>
      </c>
      <c r="P85" s="36">
        <v>3</v>
      </c>
      <c r="Q85" s="30">
        <v>846582</v>
      </c>
      <c r="R85" s="30">
        <v>93696</v>
      </c>
      <c r="S85" s="37">
        <v>4.0417870000000001E-4</v>
      </c>
      <c r="T85" s="37">
        <v>2E-8</v>
      </c>
      <c r="U85" s="30"/>
      <c r="V85" s="142"/>
      <c r="W85" s="30"/>
    </row>
    <row r="86" spans="1:23" x14ac:dyDescent="0.2">
      <c r="A86" s="30" t="s">
        <v>98</v>
      </c>
      <c r="B86" s="30" t="s">
        <v>53</v>
      </c>
      <c r="C86" s="31"/>
      <c r="D86" s="31"/>
      <c r="E86" s="32"/>
      <c r="F86" s="33">
        <v>5.9440390000000001</v>
      </c>
      <c r="G86" s="33">
        <v>0.15920413999999999</v>
      </c>
      <c r="H86" s="33">
        <v>2.6620149999999998</v>
      </c>
      <c r="I86" s="31">
        <v>1.8895839999999997</v>
      </c>
      <c r="J86" s="33">
        <f>H86/I86</f>
        <v>1.4087836264489964</v>
      </c>
      <c r="K86" s="34">
        <v>43753</v>
      </c>
      <c r="L86" s="35">
        <v>0.34722222222222221</v>
      </c>
      <c r="M86" s="36">
        <v>618</v>
      </c>
      <c r="N86" s="36">
        <v>416</v>
      </c>
      <c r="O86" s="36">
        <v>-14</v>
      </c>
      <c r="P86" s="36">
        <v>3</v>
      </c>
      <c r="Q86" s="30">
        <v>846582</v>
      </c>
      <c r="R86" s="30">
        <v>93696</v>
      </c>
      <c r="S86" s="37">
        <v>4.0551440000000002E-4</v>
      </c>
      <c r="T86" s="37">
        <v>2.0999999999999999E-8</v>
      </c>
      <c r="U86" s="30"/>
      <c r="V86" s="142"/>
      <c r="W86" s="30"/>
    </row>
    <row r="87" spans="1:23" x14ac:dyDescent="0.2">
      <c r="A87" s="38"/>
      <c r="B87" s="38" t="s">
        <v>20</v>
      </c>
      <c r="C87" s="39"/>
      <c r="D87" s="39"/>
      <c r="E87" s="40"/>
      <c r="F87" s="39">
        <f>AVERAGE(F83:F86)</f>
        <v>5.9185457500000007</v>
      </c>
      <c r="G87" s="39">
        <f>2*STDEV(F83:F86)</f>
        <v>0.19550527420933297</v>
      </c>
      <c r="H87" s="39"/>
      <c r="I87" s="39"/>
      <c r="J87" s="39"/>
      <c r="K87" s="41"/>
      <c r="L87" s="42"/>
      <c r="M87" s="43"/>
      <c r="N87" s="43"/>
      <c r="O87" s="43"/>
      <c r="P87" s="43"/>
      <c r="Q87" s="38"/>
      <c r="R87" s="38"/>
      <c r="S87" s="44"/>
      <c r="T87" s="44"/>
      <c r="U87" s="38"/>
      <c r="V87" s="143"/>
      <c r="W87" s="38"/>
    </row>
    <row r="88" spans="1:23" x14ac:dyDescent="0.2">
      <c r="V88" s="145"/>
    </row>
    <row r="89" spans="1:23" x14ac:dyDescent="0.2">
      <c r="A89" s="70"/>
      <c r="B89" s="70" t="s">
        <v>99</v>
      </c>
      <c r="C89" s="70"/>
      <c r="D89" s="70"/>
      <c r="E89" s="71"/>
      <c r="F89" s="72"/>
      <c r="G89" s="72"/>
      <c r="H89" s="72"/>
      <c r="I89" s="72"/>
      <c r="J89" s="72"/>
      <c r="K89" s="70"/>
      <c r="L89" s="70"/>
      <c r="M89" s="73"/>
      <c r="N89" s="73"/>
      <c r="O89" s="73"/>
      <c r="P89" s="73"/>
      <c r="Q89" s="70"/>
      <c r="R89" s="70"/>
      <c r="S89" s="74"/>
      <c r="T89" s="70"/>
      <c r="U89" s="70"/>
      <c r="V89" s="149"/>
      <c r="W89" s="70"/>
    </row>
    <row r="90" spans="1:23" x14ac:dyDescent="0.2">
      <c r="A90" s="25"/>
      <c r="B90" s="25" t="s">
        <v>100</v>
      </c>
      <c r="C90" s="25"/>
      <c r="D90" s="25"/>
      <c r="E90" s="26"/>
      <c r="F90" s="27"/>
      <c r="G90" s="27"/>
      <c r="H90" s="27"/>
      <c r="I90" s="27"/>
      <c r="J90" s="27"/>
      <c r="K90" s="25"/>
      <c r="L90" s="25"/>
      <c r="M90" s="28"/>
      <c r="N90" s="28"/>
      <c r="O90" s="28"/>
      <c r="P90" s="28"/>
      <c r="Q90" s="25"/>
      <c r="R90" s="25"/>
      <c r="S90" s="29"/>
      <c r="T90" s="25"/>
      <c r="U90" s="25"/>
      <c r="V90" s="141"/>
      <c r="W90" s="25"/>
    </row>
    <row r="91" spans="1:23" x14ac:dyDescent="0.2">
      <c r="V91" s="145"/>
    </row>
    <row r="92" spans="1:23" x14ac:dyDescent="0.2">
      <c r="A92" s="30" t="s">
        <v>103</v>
      </c>
      <c r="B92" s="30" t="s">
        <v>102</v>
      </c>
      <c r="C92" s="31"/>
      <c r="D92" s="31"/>
      <c r="E92" s="32"/>
      <c r="F92" s="33">
        <v>5.9095950000000004</v>
      </c>
      <c r="G92" s="33">
        <v>0.19540051999999999</v>
      </c>
      <c r="H92" s="33">
        <v>2.6838280000000001</v>
      </c>
      <c r="I92" s="31">
        <v>1.8844020000000001</v>
      </c>
      <c r="J92" s="33">
        <f>H92/I92</f>
        <v>1.4242332580839969</v>
      </c>
      <c r="K92" s="34">
        <v>43753</v>
      </c>
      <c r="L92" s="35">
        <v>0.36388888888888887</v>
      </c>
      <c r="M92" s="36">
        <v>3219</v>
      </c>
      <c r="N92" s="36">
        <v>-1701</v>
      </c>
      <c r="O92" s="36">
        <v>-10</v>
      </c>
      <c r="P92" s="36">
        <v>0</v>
      </c>
      <c r="Q92" s="30">
        <v>846582</v>
      </c>
      <c r="R92" s="30">
        <v>93696</v>
      </c>
      <c r="S92" s="37">
        <v>6.5573930000000001E-4</v>
      </c>
      <c r="T92" s="37">
        <v>3.5999999999999998E-8</v>
      </c>
      <c r="U92" s="30"/>
      <c r="V92" s="142"/>
      <c r="W92" s="30"/>
    </row>
    <row r="93" spans="1:23" x14ac:dyDescent="0.2">
      <c r="A93" s="30" t="s">
        <v>104</v>
      </c>
      <c r="B93" s="30" t="s">
        <v>101</v>
      </c>
      <c r="C93" s="31"/>
      <c r="D93" s="31"/>
      <c r="E93" s="32"/>
      <c r="F93" s="33">
        <v>6.057156</v>
      </c>
      <c r="G93" s="33">
        <v>0.17565566000000002</v>
      </c>
      <c r="H93" s="33">
        <v>2.7111990000000001</v>
      </c>
      <c r="I93" s="31">
        <v>1.9080774999999999</v>
      </c>
      <c r="J93" s="33">
        <f>H93/I93</f>
        <v>1.420906121475674</v>
      </c>
      <c r="K93" s="34">
        <v>43753</v>
      </c>
      <c r="L93" s="35">
        <v>0.36527777777777776</v>
      </c>
      <c r="M93" s="36">
        <v>3239</v>
      </c>
      <c r="N93" s="36">
        <v>-1701</v>
      </c>
      <c r="O93" s="36">
        <v>-10</v>
      </c>
      <c r="P93" s="36">
        <v>0</v>
      </c>
      <c r="Q93" s="30">
        <v>846582</v>
      </c>
      <c r="R93" s="30">
        <v>93696</v>
      </c>
      <c r="S93" s="37">
        <v>6.4226349999999997E-4</v>
      </c>
      <c r="T93" s="37">
        <v>3.7E-8</v>
      </c>
      <c r="U93" s="30"/>
      <c r="V93" s="142"/>
      <c r="W93" s="30"/>
    </row>
    <row r="94" spans="1:23" x14ac:dyDescent="0.2">
      <c r="A94" s="30" t="s">
        <v>105</v>
      </c>
      <c r="B94" s="30" t="s">
        <v>101</v>
      </c>
      <c r="C94" s="31"/>
      <c r="D94" s="31"/>
      <c r="E94" s="32"/>
      <c r="F94" s="33">
        <v>5.9434610000000001</v>
      </c>
      <c r="G94" s="33">
        <v>0.1618559</v>
      </c>
      <c r="H94" s="33">
        <v>2.708326</v>
      </c>
      <c r="I94" s="31">
        <v>1.9101429999999999</v>
      </c>
      <c r="J94" s="33">
        <f>H94/I94</f>
        <v>1.4178655734151842</v>
      </c>
      <c r="K94" s="34">
        <v>43753</v>
      </c>
      <c r="L94" s="35">
        <v>0.36736111111111114</v>
      </c>
      <c r="M94" s="36">
        <v>3259</v>
      </c>
      <c r="N94" s="36">
        <v>-1701</v>
      </c>
      <c r="O94" s="36">
        <v>-11</v>
      </c>
      <c r="P94" s="36">
        <v>0</v>
      </c>
      <c r="Q94" s="30">
        <v>846582</v>
      </c>
      <c r="R94" s="30">
        <v>93696</v>
      </c>
      <c r="S94" s="37">
        <v>6.4421550000000002E-4</v>
      </c>
      <c r="T94" s="37">
        <v>3.7E-8</v>
      </c>
      <c r="U94" s="30"/>
      <c r="V94" s="142"/>
      <c r="W94" s="30"/>
    </row>
    <row r="95" spans="1:23" x14ac:dyDescent="0.2">
      <c r="A95" s="30" t="s">
        <v>106</v>
      </c>
      <c r="B95" s="30" t="s">
        <v>101</v>
      </c>
      <c r="C95" s="31"/>
      <c r="D95" s="31"/>
      <c r="E95" s="32"/>
      <c r="F95" s="33">
        <v>6.030678</v>
      </c>
      <c r="G95" s="33">
        <v>0.15633307999999999</v>
      </c>
      <c r="H95" s="33">
        <v>2.6957149999999999</v>
      </c>
      <c r="I95" s="31">
        <v>1.9044540000000001</v>
      </c>
      <c r="J95" s="33">
        <f>H95/I95</f>
        <v>1.4154791872106125</v>
      </c>
      <c r="K95" s="34">
        <v>43753</v>
      </c>
      <c r="L95" s="35">
        <v>0.36944444444444446</v>
      </c>
      <c r="M95" s="36">
        <v>3279</v>
      </c>
      <c r="N95" s="36">
        <v>-1701</v>
      </c>
      <c r="O95" s="36">
        <v>-11</v>
      </c>
      <c r="P95" s="36">
        <v>0</v>
      </c>
      <c r="Q95" s="30">
        <v>846582</v>
      </c>
      <c r="R95" s="30">
        <v>93696</v>
      </c>
      <c r="S95" s="37">
        <v>6.4406520000000005E-4</v>
      </c>
      <c r="T95" s="37">
        <v>3.7E-8</v>
      </c>
      <c r="U95" s="30"/>
      <c r="V95" s="142"/>
      <c r="W95" s="30"/>
    </row>
    <row r="96" spans="1:23" x14ac:dyDescent="0.2">
      <c r="A96" s="38"/>
      <c r="B96" s="38" t="s">
        <v>20</v>
      </c>
      <c r="C96" s="39"/>
      <c r="D96" s="39"/>
      <c r="E96" s="40"/>
      <c r="F96" s="39">
        <f>AVERAGE(F92:F95)</f>
        <v>5.9852225000000008</v>
      </c>
      <c r="G96" s="39">
        <f>2*STDEV(F92:F95)</f>
        <v>0.14001986783310397</v>
      </c>
      <c r="H96" s="39"/>
      <c r="I96" s="39"/>
      <c r="J96" s="39"/>
      <c r="K96" s="41"/>
      <c r="L96" s="42"/>
      <c r="M96" s="43"/>
      <c r="N96" s="43"/>
      <c r="O96" s="43"/>
      <c r="P96" s="43"/>
      <c r="Q96" s="38"/>
      <c r="R96" s="38"/>
      <c r="S96" s="44">
        <f>AVERAGE(S92:S95)</f>
        <v>6.4657087500000004E-4</v>
      </c>
      <c r="T96" s="44"/>
      <c r="U96" s="38"/>
      <c r="V96" s="143"/>
      <c r="W96" s="38"/>
    </row>
    <row r="97" spans="1:23" x14ac:dyDescent="0.2">
      <c r="V97" s="145"/>
    </row>
    <row r="98" spans="1:23" x14ac:dyDescent="0.2">
      <c r="A98" s="1" t="s">
        <v>107</v>
      </c>
      <c r="B98" s="1" t="s">
        <v>108</v>
      </c>
      <c r="C98" s="9">
        <f>((F98/1000+1)/($E$113/1000+1)-1)*1000</f>
        <v>-5.0093299020896875</v>
      </c>
      <c r="D98" s="9">
        <f>$G$113</f>
        <v>0.16026593020508104</v>
      </c>
      <c r="F98" s="4">
        <v>-11.21551</v>
      </c>
      <c r="G98" s="4">
        <v>0.230794</v>
      </c>
      <c r="H98" s="4">
        <v>2.5868060000000002</v>
      </c>
      <c r="I98" s="9">
        <v>1.8632789999999999</v>
      </c>
      <c r="J98" s="4">
        <f t="shared" ref="J98:J106" si="0">H98/I98</f>
        <v>1.3883084605150384</v>
      </c>
      <c r="K98" s="13">
        <v>43753</v>
      </c>
      <c r="L98" s="14">
        <v>0.37847222222222221</v>
      </c>
      <c r="M98" s="3">
        <v>-5060</v>
      </c>
      <c r="N98" s="3">
        <v>1850</v>
      </c>
      <c r="O98" s="3">
        <v>-7</v>
      </c>
      <c r="P98" s="3">
        <v>-12</v>
      </c>
      <c r="Q98" s="1">
        <v>846582</v>
      </c>
      <c r="R98" s="1">
        <v>93696</v>
      </c>
      <c r="S98" s="2">
        <v>8.2881790000000001E-4</v>
      </c>
      <c r="T98" s="2">
        <v>3.8000000000000003E-8</v>
      </c>
      <c r="U98" s="2">
        <f t="shared" ref="U98:U106" si="1">S98-$S$113</f>
        <v>1.6224372499999999E-4</v>
      </c>
      <c r="V98" s="145"/>
    </row>
    <row r="99" spans="1:23" x14ac:dyDescent="0.2">
      <c r="A99" s="1" t="s">
        <v>109</v>
      </c>
      <c r="B99" s="1" t="s">
        <v>110</v>
      </c>
      <c r="C99" s="9">
        <f>((F99/1000+1)/($E$113/1000+1)-1)*1000</f>
        <v>-5.2710825648016879</v>
      </c>
      <c r="D99" s="9">
        <f>$G$113</f>
        <v>0.16026593020508104</v>
      </c>
      <c r="F99" s="4">
        <v>-11.475630000000001</v>
      </c>
      <c r="G99" s="4">
        <v>0.13692602000000001</v>
      </c>
      <c r="H99" s="4">
        <v>2.5809839999999999</v>
      </c>
      <c r="I99" s="9">
        <v>1.8578904999999999</v>
      </c>
      <c r="J99" s="4">
        <f t="shared" si="0"/>
        <v>1.3892013549775943</v>
      </c>
      <c r="K99" s="13">
        <v>43753</v>
      </c>
      <c r="L99" s="14">
        <v>0.38055555555555554</v>
      </c>
      <c r="M99" s="3">
        <v>-5188</v>
      </c>
      <c r="N99" s="3">
        <v>1854</v>
      </c>
      <c r="O99" s="3">
        <v>-7</v>
      </c>
      <c r="P99" s="3">
        <v>-14</v>
      </c>
      <c r="Q99" s="1">
        <v>846582</v>
      </c>
      <c r="R99" s="1">
        <v>93696</v>
      </c>
      <c r="S99" s="2">
        <v>1.0016479999999999E-3</v>
      </c>
      <c r="T99" s="2">
        <v>3.8000000000000003E-8</v>
      </c>
      <c r="U99" s="2">
        <f t="shared" si="1"/>
        <v>3.3507382499999992E-4</v>
      </c>
      <c r="V99" s="145"/>
    </row>
    <row r="100" spans="1:23" x14ac:dyDescent="0.2">
      <c r="A100" s="75" t="s">
        <v>111</v>
      </c>
      <c r="B100" s="75" t="s">
        <v>112</v>
      </c>
      <c r="C100" s="76"/>
      <c r="D100" s="76"/>
      <c r="E100" s="77"/>
      <c r="F100" s="78">
        <v>-14.73128</v>
      </c>
      <c r="G100" s="78">
        <v>0.58357819999999994</v>
      </c>
      <c r="H100" s="78">
        <v>1.030049</v>
      </c>
      <c r="I100" s="76">
        <v>1.8414810000000001</v>
      </c>
      <c r="J100" s="78">
        <f t="shared" si="0"/>
        <v>0.55935901592251014</v>
      </c>
      <c r="K100" s="79">
        <v>43753</v>
      </c>
      <c r="L100" s="80">
        <v>0.38333333333333336</v>
      </c>
      <c r="M100" s="81">
        <v>-5058</v>
      </c>
      <c r="N100" s="81">
        <v>1954</v>
      </c>
      <c r="O100" s="81">
        <v>-2</v>
      </c>
      <c r="P100" s="81">
        <v>-7</v>
      </c>
      <c r="Q100" s="75">
        <v>846582</v>
      </c>
      <c r="R100" s="75">
        <v>93696</v>
      </c>
      <c r="S100" s="82">
        <v>1.5644000000000002E-2</v>
      </c>
      <c r="T100" s="82">
        <v>3.8000000000000003E-8</v>
      </c>
      <c r="U100" s="82">
        <f t="shared" si="1"/>
        <v>1.4977425825000001E-2</v>
      </c>
      <c r="V100" s="150"/>
      <c r="W100" s="8" t="s">
        <v>1333</v>
      </c>
    </row>
    <row r="101" spans="1:23" x14ac:dyDescent="0.2">
      <c r="A101" s="1" t="s">
        <v>113</v>
      </c>
      <c r="B101" s="1" t="s">
        <v>114</v>
      </c>
      <c r="C101" s="9">
        <f t="shared" ref="C101:C106" si="2">((F101/1000+1)/($E$113/1000+1)-1)*1000</f>
        <v>-5.5602562641849929</v>
      </c>
      <c r="D101" s="9">
        <f t="shared" ref="D101:D106" si="3">$G$113</f>
        <v>0.16026593020508104</v>
      </c>
      <c r="F101" s="4">
        <v>-11.763</v>
      </c>
      <c r="G101" s="4">
        <v>0.15107329999999999</v>
      </c>
      <c r="H101" s="4">
        <v>2.6857190000000002</v>
      </c>
      <c r="I101" s="9">
        <v>1.9091479999999998</v>
      </c>
      <c r="J101" s="4">
        <f t="shared" si="0"/>
        <v>1.4067631215599841</v>
      </c>
      <c r="K101" s="13">
        <v>43753</v>
      </c>
      <c r="L101" s="14">
        <v>0.38680555555555557</v>
      </c>
      <c r="M101" s="3">
        <v>-5238</v>
      </c>
      <c r="N101" s="3">
        <v>1829</v>
      </c>
      <c r="O101" s="3">
        <v>-6</v>
      </c>
      <c r="P101" s="3">
        <v>-11</v>
      </c>
      <c r="Q101" s="1">
        <v>846582</v>
      </c>
      <c r="R101" s="1">
        <v>93696</v>
      </c>
      <c r="S101" s="2">
        <v>7.2110909999999998E-4</v>
      </c>
      <c r="T101" s="2">
        <v>3.8000000000000003E-8</v>
      </c>
      <c r="U101" s="2">
        <f t="shared" si="1"/>
        <v>5.4534924999999953E-5</v>
      </c>
      <c r="V101" s="145"/>
    </row>
    <row r="102" spans="1:23" x14ac:dyDescent="0.2">
      <c r="A102" s="1" t="s">
        <v>115</v>
      </c>
      <c r="B102" s="1" t="s">
        <v>116</v>
      </c>
      <c r="C102" s="9">
        <f t="shared" si="2"/>
        <v>-5.3898332634279011</v>
      </c>
      <c r="D102" s="9">
        <f t="shared" si="3"/>
        <v>0.16026593020508104</v>
      </c>
      <c r="F102" s="4">
        <v>-11.593640000000001</v>
      </c>
      <c r="G102" s="4">
        <v>0.17995079999999999</v>
      </c>
      <c r="H102" s="4">
        <v>2.6982719999999998</v>
      </c>
      <c r="I102" s="9">
        <v>1.9248815000000001</v>
      </c>
      <c r="J102" s="4">
        <f t="shared" si="0"/>
        <v>1.4017860320232698</v>
      </c>
      <c r="K102" s="13">
        <v>43753</v>
      </c>
      <c r="L102" s="14">
        <v>0.38958333333333334</v>
      </c>
      <c r="M102" s="3">
        <v>-5264</v>
      </c>
      <c r="N102" s="3">
        <v>1822</v>
      </c>
      <c r="O102" s="3">
        <v>-6</v>
      </c>
      <c r="P102" s="3">
        <v>-12</v>
      </c>
      <c r="Q102" s="1">
        <v>846582</v>
      </c>
      <c r="R102" s="1">
        <v>93696</v>
      </c>
      <c r="S102" s="2">
        <v>7.1277350000000005E-4</v>
      </c>
      <c r="T102" s="2">
        <v>3.8000000000000003E-8</v>
      </c>
      <c r="U102" s="2">
        <f t="shared" si="1"/>
        <v>4.6199325000000025E-5</v>
      </c>
      <c r="V102" s="145"/>
    </row>
    <row r="103" spans="1:23" x14ac:dyDescent="0.2">
      <c r="A103" s="1" t="s">
        <v>117</v>
      </c>
      <c r="B103" s="1" t="s">
        <v>118</v>
      </c>
      <c r="C103" s="9">
        <f t="shared" si="2"/>
        <v>-5.228305747594697</v>
      </c>
      <c r="D103" s="9">
        <f t="shared" si="3"/>
        <v>0.16026593020508104</v>
      </c>
      <c r="F103" s="4">
        <v>-11.433120000000001</v>
      </c>
      <c r="G103" s="4">
        <v>0.17011662</v>
      </c>
      <c r="H103" s="4">
        <v>2.6744159999999999</v>
      </c>
      <c r="I103" s="9">
        <v>1.9196245000000003</v>
      </c>
      <c r="J103" s="4">
        <f t="shared" si="0"/>
        <v>1.3931974716930313</v>
      </c>
      <c r="K103" s="13">
        <v>43753</v>
      </c>
      <c r="L103" s="14">
        <v>0.3923611111111111</v>
      </c>
      <c r="M103" s="3">
        <v>-5352</v>
      </c>
      <c r="N103" s="3">
        <v>1789</v>
      </c>
      <c r="O103" s="3">
        <v>-7</v>
      </c>
      <c r="P103" s="3">
        <v>-14</v>
      </c>
      <c r="Q103" s="1">
        <v>846582</v>
      </c>
      <c r="R103" s="1">
        <v>93696</v>
      </c>
      <c r="S103" s="2">
        <v>6.0484090000000003E-4</v>
      </c>
      <c r="T103" s="2">
        <v>3.8000000000000003E-8</v>
      </c>
      <c r="U103" s="2">
        <f t="shared" si="1"/>
        <v>-6.1733274999999999E-5</v>
      </c>
      <c r="V103" s="145"/>
    </row>
    <row r="104" spans="1:23" x14ac:dyDescent="0.2">
      <c r="A104" s="1" t="s">
        <v>119</v>
      </c>
      <c r="B104" s="1" t="s">
        <v>120</v>
      </c>
      <c r="C104" s="9">
        <f t="shared" si="2"/>
        <v>-4.9252856825383606</v>
      </c>
      <c r="D104" s="9">
        <f t="shared" si="3"/>
        <v>0.16026593020508104</v>
      </c>
      <c r="F104" s="4">
        <v>-11.13199</v>
      </c>
      <c r="G104" s="4">
        <v>0.16849719999999999</v>
      </c>
      <c r="H104" s="4">
        <v>2.648736</v>
      </c>
      <c r="I104" s="9">
        <v>1.9119455000000001</v>
      </c>
      <c r="J104" s="4">
        <f t="shared" si="0"/>
        <v>1.3853616643361435</v>
      </c>
      <c r="K104" s="13">
        <v>43753</v>
      </c>
      <c r="L104" s="14">
        <v>0.39513888888888887</v>
      </c>
      <c r="M104" s="3">
        <v>-5440</v>
      </c>
      <c r="N104" s="3">
        <v>1794</v>
      </c>
      <c r="O104" s="3">
        <v>-7</v>
      </c>
      <c r="P104" s="3">
        <v>-15</v>
      </c>
      <c r="Q104" s="1">
        <v>846582</v>
      </c>
      <c r="R104" s="1">
        <v>93696</v>
      </c>
      <c r="S104" s="2">
        <v>6.9851790000000004E-4</v>
      </c>
      <c r="T104" s="2">
        <v>3.8999999999999998E-8</v>
      </c>
      <c r="U104" s="2">
        <f t="shared" si="1"/>
        <v>3.1943725000000019E-5</v>
      </c>
      <c r="V104" s="145"/>
    </row>
    <row r="105" spans="1:23" x14ac:dyDescent="0.2">
      <c r="A105" s="1" t="s">
        <v>121</v>
      </c>
      <c r="B105" s="1" t="s">
        <v>122</v>
      </c>
      <c r="C105" s="9">
        <f t="shared" si="2"/>
        <v>-5.7271271086318798</v>
      </c>
      <c r="D105" s="9">
        <f t="shared" si="3"/>
        <v>0.16026593020508104</v>
      </c>
      <c r="F105" s="4">
        <v>-11.92883</v>
      </c>
      <c r="G105" s="4">
        <v>0.15910326</v>
      </c>
      <c r="H105" s="4">
        <v>2.5903800000000001</v>
      </c>
      <c r="I105" s="9">
        <v>1.9044354999999999</v>
      </c>
      <c r="J105" s="4">
        <f t="shared" si="0"/>
        <v>1.3601825842881001</v>
      </c>
      <c r="K105" s="13">
        <v>43753</v>
      </c>
      <c r="L105" s="14">
        <v>0.3972222222222222</v>
      </c>
      <c r="M105" s="3">
        <v>-5449</v>
      </c>
      <c r="N105" s="3">
        <v>1728</v>
      </c>
      <c r="O105" s="3">
        <v>-5</v>
      </c>
      <c r="P105" s="3">
        <v>-16</v>
      </c>
      <c r="Q105" s="1">
        <v>846582</v>
      </c>
      <c r="R105" s="1">
        <v>93696</v>
      </c>
      <c r="S105" s="2">
        <v>6.0167770000000003E-4</v>
      </c>
      <c r="T105" s="2">
        <v>3.8999999999999998E-8</v>
      </c>
      <c r="U105" s="2">
        <f t="shared" si="1"/>
        <v>-6.4896474999999996E-5</v>
      </c>
      <c r="V105" s="145"/>
    </row>
    <row r="106" spans="1:23" x14ac:dyDescent="0.2">
      <c r="A106" s="1" t="s">
        <v>123</v>
      </c>
      <c r="B106" s="1" t="s">
        <v>124</v>
      </c>
      <c r="C106" s="9">
        <f t="shared" si="2"/>
        <v>-4.259150715361204</v>
      </c>
      <c r="D106" s="9">
        <f t="shared" si="3"/>
        <v>0.16026593020508104</v>
      </c>
      <c r="F106" s="4">
        <v>-10.47001</v>
      </c>
      <c r="G106" s="4">
        <v>0.1862664</v>
      </c>
      <c r="H106" s="4">
        <v>2.518554</v>
      </c>
      <c r="I106" s="9">
        <v>1.8910670000000001</v>
      </c>
      <c r="J106" s="4">
        <f t="shared" si="0"/>
        <v>1.3318163766804665</v>
      </c>
      <c r="K106" s="13">
        <v>43753</v>
      </c>
      <c r="L106" s="14">
        <v>0.4</v>
      </c>
      <c r="M106" s="3">
        <v>-5503</v>
      </c>
      <c r="N106" s="3">
        <v>1716</v>
      </c>
      <c r="O106" s="3">
        <v>-4</v>
      </c>
      <c r="P106" s="3">
        <v>-17</v>
      </c>
      <c r="Q106" s="1">
        <v>846582</v>
      </c>
      <c r="R106" s="1">
        <v>93696</v>
      </c>
      <c r="S106" s="2">
        <v>9.9038670000000002E-4</v>
      </c>
      <c r="T106" s="2">
        <v>3.8999999999999998E-8</v>
      </c>
      <c r="U106" s="2">
        <f t="shared" si="1"/>
        <v>3.23812525E-4</v>
      </c>
      <c r="V106" s="145"/>
    </row>
    <row r="107" spans="1:23" x14ac:dyDescent="0.2">
      <c r="V107" s="145"/>
    </row>
    <row r="108" spans="1:23" x14ac:dyDescent="0.2">
      <c r="A108" s="30" t="s">
        <v>125</v>
      </c>
      <c r="B108" s="30" t="s">
        <v>101</v>
      </c>
      <c r="C108" s="31"/>
      <c r="D108" s="31"/>
      <c r="E108" s="32"/>
      <c r="F108" s="33">
        <v>6.0071620000000001</v>
      </c>
      <c r="G108" s="33">
        <v>0.16714627999999998</v>
      </c>
      <c r="H108" s="33">
        <v>2.6490140000000002</v>
      </c>
      <c r="I108" s="31">
        <v>1.8778114999999997</v>
      </c>
      <c r="J108" s="33">
        <f>H108/I108</f>
        <v>1.4106921807646831</v>
      </c>
      <c r="K108" s="34">
        <v>43753</v>
      </c>
      <c r="L108" s="35">
        <v>0.40277777777777779</v>
      </c>
      <c r="M108" s="36">
        <v>3219</v>
      </c>
      <c r="N108" s="36">
        <v>-1721</v>
      </c>
      <c r="O108" s="36">
        <v>-10</v>
      </c>
      <c r="P108" s="36">
        <v>-1</v>
      </c>
      <c r="Q108" s="30">
        <v>846582</v>
      </c>
      <c r="R108" s="30">
        <v>93696</v>
      </c>
      <c r="S108" s="37">
        <v>6.8561209999999997E-4</v>
      </c>
      <c r="T108" s="37">
        <v>3.8999999999999998E-8</v>
      </c>
      <c r="U108" s="30"/>
      <c r="V108" s="142"/>
      <c r="W108" s="30"/>
    </row>
    <row r="109" spans="1:23" x14ac:dyDescent="0.2">
      <c r="A109" s="30" t="s">
        <v>126</v>
      </c>
      <c r="B109" s="30" t="s">
        <v>101</v>
      </c>
      <c r="C109" s="31"/>
      <c r="D109" s="31"/>
      <c r="E109" s="32"/>
      <c r="F109" s="33">
        <v>6.1076860000000002</v>
      </c>
      <c r="G109" s="33">
        <v>0.15031137999999999</v>
      </c>
      <c r="H109" s="33">
        <v>2.6277699999999999</v>
      </c>
      <c r="I109" s="31">
        <v>1.8670720000000001</v>
      </c>
      <c r="J109" s="33">
        <f>H109/I109</f>
        <v>1.4074283155657628</v>
      </c>
      <c r="K109" s="34">
        <v>43753</v>
      </c>
      <c r="L109" s="35">
        <v>0.40486111111111112</v>
      </c>
      <c r="M109" s="36">
        <v>3239</v>
      </c>
      <c r="N109" s="36">
        <v>-1721</v>
      </c>
      <c r="O109" s="36">
        <v>-10</v>
      </c>
      <c r="P109" s="36">
        <v>-1</v>
      </c>
      <c r="Q109" s="30">
        <v>846582</v>
      </c>
      <c r="R109" s="30">
        <v>93696</v>
      </c>
      <c r="S109" s="37">
        <v>7.1044170000000005E-4</v>
      </c>
      <c r="T109" s="37">
        <v>3.8999999999999998E-8</v>
      </c>
      <c r="U109" s="30"/>
      <c r="V109" s="142"/>
      <c r="W109" s="30"/>
    </row>
    <row r="110" spans="1:23" x14ac:dyDescent="0.2">
      <c r="A110" s="30" t="s">
        <v>127</v>
      </c>
      <c r="B110" s="30" t="s">
        <v>101</v>
      </c>
      <c r="C110" s="31"/>
      <c r="D110" s="31"/>
      <c r="E110" s="32"/>
      <c r="F110" s="33">
        <v>6.1277119999999998</v>
      </c>
      <c r="G110" s="33">
        <v>0.15451714</v>
      </c>
      <c r="H110" s="33">
        <v>2.616425</v>
      </c>
      <c r="I110" s="31">
        <v>1.8568199999999997</v>
      </c>
      <c r="J110" s="33">
        <f>H110/I110</f>
        <v>1.4090891955062959</v>
      </c>
      <c r="K110" s="34">
        <v>43753</v>
      </c>
      <c r="L110" s="35">
        <v>0.40694444444444444</v>
      </c>
      <c r="M110" s="36">
        <v>3259</v>
      </c>
      <c r="N110" s="36">
        <v>-1721</v>
      </c>
      <c r="O110" s="36">
        <v>-11</v>
      </c>
      <c r="P110" s="36">
        <v>-1</v>
      </c>
      <c r="Q110" s="30">
        <v>846582</v>
      </c>
      <c r="R110" s="30">
        <v>93696</v>
      </c>
      <c r="S110" s="37">
        <v>6.8651819999999996E-4</v>
      </c>
      <c r="T110" s="37">
        <v>3.8999999999999998E-8</v>
      </c>
      <c r="U110" s="30"/>
      <c r="V110" s="142"/>
      <c r="W110" s="30"/>
    </row>
    <row r="111" spans="1:23" x14ac:dyDescent="0.2">
      <c r="A111" s="30" t="s">
        <v>128</v>
      </c>
      <c r="B111" s="30" t="s">
        <v>101</v>
      </c>
      <c r="C111" s="31"/>
      <c r="D111" s="31"/>
      <c r="E111" s="32"/>
      <c r="F111" s="33">
        <v>5.9418870000000004</v>
      </c>
      <c r="G111" s="33">
        <v>0.18534084000000001</v>
      </c>
      <c r="H111" s="33">
        <v>2.6057429999999999</v>
      </c>
      <c r="I111" s="31">
        <v>1.8497795000000001</v>
      </c>
      <c r="J111" s="33">
        <f>H111/I111</f>
        <v>1.408677628874144</v>
      </c>
      <c r="K111" s="34">
        <v>43753</v>
      </c>
      <c r="L111" s="35">
        <v>0.40833333333333333</v>
      </c>
      <c r="M111" s="36">
        <v>3279</v>
      </c>
      <c r="N111" s="36">
        <v>-1721</v>
      </c>
      <c r="O111" s="36">
        <v>-11</v>
      </c>
      <c r="P111" s="36">
        <v>-1</v>
      </c>
      <c r="Q111" s="30">
        <v>846582</v>
      </c>
      <c r="R111" s="30">
        <v>93696</v>
      </c>
      <c r="S111" s="37">
        <v>6.6373790000000005E-4</v>
      </c>
      <c r="T111" s="37">
        <v>3.8999999999999998E-8</v>
      </c>
      <c r="U111" s="30"/>
      <c r="V111" s="142"/>
      <c r="W111" s="30"/>
    </row>
    <row r="112" spans="1:23" x14ac:dyDescent="0.2">
      <c r="A112" s="38"/>
      <c r="B112" s="38" t="s">
        <v>20</v>
      </c>
      <c r="C112" s="39"/>
      <c r="D112" s="39"/>
      <c r="E112" s="40"/>
      <c r="F112" s="39">
        <f>AVERAGE(F108:F111)</f>
        <v>6.0461117500000006</v>
      </c>
      <c r="G112" s="39">
        <f>2*STDEV(F108:F111)</f>
        <v>0.17447013345460174</v>
      </c>
      <c r="H112" s="39"/>
      <c r="I112" s="39"/>
      <c r="J112" s="39"/>
      <c r="K112" s="41"/>
      <c r="L112" s="42"/>
      <c r="M112" s="43"/>
      <c r="N112" s="43"/>
      <c r="O112" s="43"/>
      <c r="P112" s="43"/>
      <c r="Q112" s="38"/>
      <c r="R112" s="38"/>
      <c r="S112" s="44">
        <f>AVERAGE(S108:S111)</f>
        <v>6.8657747500000001E-4</v>
      </c>
      <c r="T112" s="44"/>
      <c r="U112" s="38"/>
      <c r="V112" s="143"/>
      <c r="W112" s="38"/>
    </row>
    <row r="113" spans="1:23" x14ac:dyDescent="0.2">
      <c r="A113" s="45"/>
      <c r="B113" s="45" t="s">
        <v>21</v>
      </c>
      <c r="C113" s="46">
        <v>12.33</v>
      </c>
      <c r="D113" s="46"/>
      <c r="E113" s="47">
        <f>((F113/1000+1)/(C113/1000+1)-1)*1000</f>
        <v>-6.2374254195766143</v>
      </c>
      <c r="F113" s="46">
        <f>AVERAGE(F92:F95,F108:F111)</f>
        <v>6.0156671250000011</v>
      </c>
      <c r="G113" s="46">
        <f>2*STDEV(F92:F95,F108:F111)</f>
        <v>0.16026593020508104</v>
      </c>
      <c r="H113" s="46"/>
      <c r="I113" s="46"/>
      <c r="J113" s="46"/>
      <c r="K113" s="48"/>
      <c r="L113" s="49"/>
      <c r="M113" s="50"/>
      <c r="N113" s="50"/>
      <c r="O113" s="50"/>
      <c r="P113" s="50"/>
      <c r="Q113" s="45"/>
      <c r="R113" s="45"/>
      <c r="S113" s="51">
        <f>AVERAGE(S92:S95,S108:S111)</f>
        <v>6.6657417500000002E-4</v>
      </c>
      <c r="T113" s="51"/>
      <c r="U113" s="45"/>
      <c r="V113" s="144"/>
      <c r="W113" s="45"/>
    </row>
    <row r="114" spans="1:23" x14ac:dyDescent="0.2">
      <c r="V114" s="145"/>
    </row>
    <row r="115" spans="1:23" x14ac:dyDescent="0.2">
      <c r="A115" s="1" t="s">
        <v>129</v>
      </c>
      <c r="B115" s="1" t="s">
        <v>130</v>
      </c>
      <c r="C115" s="9">
        <f t="shared" ref="C115:C130" si="4">((F115/1000+1)/($E$137/1000+1)-1)*1000</f>
        <v>-3.4541034312325358</v>
      </c>
      <c r="D115" s="9">
        <f t="shared" ref="D115:D130" si="5">$G$137</f>
        <v>0.16735805356010966</v>
      </c>
      <c r="F115" s="4">
        <v>-9.6810179999999999</v>
      </c>
      <c r="G115" s="4">
        <v>0.2149788</v>
      </c>
      <c r="H115" s="4">
        <v>2.6340140000000001</v>
      </c>
      <c r="I115" s="9">
        <v>1.9199625</v>
      </c>
      <c r="J115" s="4">
        <f t="shared" ref="J115:J130" si="6">H115/I115</f>
        <v>1.3719090867660175</v>
      </c>
      <c r="K115" s="13">
        <v>43753</v>
      </c>
      <c r="L115" s="14">
        <v>0.41249999999999998</v>
      </c>
      <c r="M115" s="3">
        <v>-2352</v>
      </c>
      <c r="N115" s="3">
        <v>2262</v>
      </c>
      <c r="O115" s="3">
        <v>-11</v>
      </c>
      <c r="P115" s="3">
        <v>3</v>
      </c>
      <c r="Q115" s="1">
        <v>846582</v>
      </c>
      <c r="R115" s="1">
        <v>93696</v>
      </c>
      <c r="S115" s="2">
        <v>6.2822159999999998E-4</v>
      </c>
      <c r="T115" s="2">
        <v>3.8999999999999998E-8</v>
      </c>
      <c r="U115" s="2">
        <f t="shared" ref="U115:U130" si="7">S115-$S$137</f>
        <v>-4.5988462500000057E-5</v>
      </c>
      <c r="V115" s="145"/>
    </row>
    <row r="116" spans="1:23" x14ac:dyDescent="0.2">
      <c r="A116" s="1" t="s">
        <v>131</v>
      </c>
      <c r="B116" s="1" t="s">
        <v>132</v>
      </c>
      <c r="C116" s="9">
        <f t="shared" si="4"/>
        <v>-4.5490069330543781</v>
      </c>
      <c r="D116" s="9">
        <f t="shared" si="5"/>
        <v>0.16735805356010966</v>
      </c>
      <c r="F116" s="4">
        <v>-10.769080000000001</v>
      </c>
      <c r="G116" s="4">
        <v>0.17220458</v>
      </c>
      <c r="H116" s="4">
        <v>2.6911350000000001</v>
      </c>
      <c r="I116" s="9">
        <v>1.927529</v>
      </c>
      <c r="J116" s="4">
        <f t="shared" si="6"/>
        <v>1.396157982577694</v>
      </c>
      <c r="K116" s="13">
        <v>43753</v>
      </c>
      <c r="L116" s="14">
        <v>0.4152777777777778</v>
      </c>
      <c r="M116" s="3">
        <v>-2304</v>
      </c>
      <c r="N116" s="3">
        <v>2337</v>
      </c>
      <c r="O116" s="3">
        <v>-12</v>
      </c>
      <c r="P116" s="3">
        <v>6</v>
      </c>
      <c r="Q116" s="1">
        <v>846582</v>
      </c>
      <c r="R116" s="1">
        <v>93696</v>
      </c>
      <c r="S116" s="2">
        <v>6.764974E-4</v>
      </c>
      <c r="T116" s="2">
        <v>3.8999999999999998E-8</v>
      </c>
      <c r="U116" s="2">
        <f t="shared" si="7"/>
        <v>2.2873374999999663E-6</v>
      </c>
      <c r="V116" s="145"/>
    </row>
    <row r="117" spans="1:23" x14ac:dyDescent="0.2">
      <c r="A117" s="1" t="s">
        <v>133</v>
      </c>
      <c r="B117" s="1" t="s">
        <v>134</v>
      </c>
      <c r="C117" s="9">
        <f t="shared" si="4"/>
        <v>-4.9879496656326516</v>
      </c>
      <c r="D117" s="9">
        <f t="shared" si="5"/>
        <v>0.16735805356010966</v>
      </c>
      <c r="F117" s="4">
        <v>-11.20528</v>
      </c>
      <c r="G117" s="4">
        <v>0.19344454</v>
      </c>
      <c r="H117" s="4">
        <v>2.7367910000000002</v>
      </c>
      <c r="I117" s="9">
        <v>1.9161515</v>
      </c>
      <c r="J117" s="4">
        <f t="shared" si="6"/>
        <v>1.428274851962384</v>
      </c>
      <c r="K117" s="13">
        <v>43753</v>
      </c>
      <c r="L117" s="14">
        <v>0.41805555555555557</v>
      </c>
      <c r="M117" s="3">
        <v>-2235</v>
      </c>
      <c r="N117" s="3">
        <v>2322</v>
      </c>
      <c r="O117" s="3">
        <v>-9</v>
      </c>
      <c r="P117" s="3">
        <v>20</v>
      </c>
      <c r="Q117" s="1">
        <v>846582</v>
      </c>
      <c r="R117" s="1">
        <v>93696</v>
      </c>
      <c r="S117" s="2">
        <v>7.2251300000000004E-4</v>
      </c>
      <c r="T117" s="2">
        <v>3.8999999999999998E-8</v>
      </c>
      <c r="U117" s="2">
        <f t="shared" si="7"/>
        <v>4.8302937500000007E-5</v>
      </c>
      <c r="V117" s="145"/>
    </row>
    <row r="118" spans="1:23" x14ac:dyDescent="0.2">
      <c r="A118" s="1" t="s">
        <v>135</v>
      </c>
      <c r="B118" s="1" t="s">
        <v>136</v>
      </c>
      <c r="C118" s="9">
        <f t="shared" si="4"/>
        <v>1.2794712987547197</v>
      </c>
      <c r="D118" s="9">
        <f t="shared" si="5"/>
        <v>0.16735805356010966</v>
      </c>
      <c r="F118" s="4">
        <v>-4.9770209999999997</v>
      </c>
      <c r="G118" s="4">
        <v>0.306448</v>
      </c>
      <c r="H118" s="4">
        <v>2.5746090000000001</v>
      </c>
      <c r="I118" s="9">
        <v>1.9111755000000001</v>
      </c>
      <c r="J118" s="4">
        <f t="shared" si="6"/>
        <v>1.347133740464965</v>
      </c>
      <c r="K118" s="13">
        <v>43753</v>
      </c>
      <c r="L118" s="14">
        <v>0.4201388888888889</v>
      </c>
      <c r="M118" s="3">
        <v>-2318</v>
      </c>
      <c r="N118" s="3">
        <v>2106</v>
      </c>
      <c r="O118" s="3">
        <v>-6</v>
      </c>
      <c r="P118" s="3">
        <v>1</v>
      </c>
      <c r="Q118" s="1">
        <v>846582</v>
      </c>
      <c r="R118" s="1">
        <v>93696</v>
      </c>
      <c r="S118" s="2">
        <v>6.4530360000000005E-4</v>
      </c>
      <c r="T118" s="2">
        <v>3.8999999999999998E-8</v>
      </c>
      <c r="U118" s="2">
        <f t="shared" si="7"/>
        <v>-2.8906462499999979E-5</v>
      </c>
      <c r="V118" s="145"/>
    </row>
    <row r="119" spans="1:23" x14ac:dyDescent="0.2">
      <c r="A119" s="1" t="s">
        <v>137</v>
      </c>
      <c r="B119" s="1" t="s">
        <v>138</v>
      </c>
      <c r="C119" s="9">
        <f t="shared" si="4"/>
        <v>-5.0057106450687172</v>
      </c>
      <c r="D119" s="9">
        <f t="shared" si="5"/>
        <v>0.16735805356010966</v>
      </c>
      <c r="F119" s="4">
        <v>-11.22293</v>
      </c>
      <c r="G119" s="4">
        <v>0.15314502000000002</v>
      </c>
      <c r="H119" s="4">
        <v>2.6966580000000002</v>
      </c>
      <c r="I119" s="9">
        <v>1.9038530000000002</v>
      </c>
      <c r="J119" s="4">
        <f t="shared" si="6"/>
        <v>1.4164213308485476</v>
      </c>
      <c r="K119" s="13">
        <v>43753</v>
      </c>
      <c r="L119" s="14">
        <v>0.4236111111111111</v>
      </c>
      <c r="M119" s="3">
        <v>-2077</v>
      </c>
      <c r="N119" s="3">
        <v>2133</v>
      </c>
      <c r="O119" s="3">
        <v>-9</v>
      </c>
      <c r="P119" s="3">
        <v>5</v>
      </c>
      <c r="Q119" s="1">
        <v>846582</v>
      </c>
      <c r="R119" s="1">
        <v>93696</v>
      </c>
      <c r="S119" s="2">
        <v>7.7505320000000001E-4</v>
      </c>
      <c r="T119" s="2">
        <v>3.8000000000000003E-8</v>
      </c>
      <c r="U119" s="2">
        <f t="shared" si="7"/>
        <v>1.0084313749999998E-4</v>
      </c>
      <c r="V119" s="145"/>
    </row>
    <row r="120" spans="1:23" x14ac:dyDescent="0.2">
      <c r="A120" s="1" t="s">
        <v>139</v>
      </c>
      <c r="B120" s="1" t="s">
        <v>140</v>
      </c>
      <c r="C120" s="9">
        <f t="shared" si="4"/>
        <v>-5.4579967536992902</v>
      </c>
      <c r="D120" s="9">
        <f t="shared" si="5"/>
        <v>0.16735805356010966</v>
      </c>
      <c r="F120" s="4">
        <v>-11.67239</v>
      </c>
      <c r="G120" s="4">
        <v>0.16018348000000002</v>
      </c>
      <c r="H120" s="4">
        <v>2.6594859999999998</v>
      </c>
      <c r="I120" s="9">
        <v>1.8872370000000001</v>
      </c>
      <c r="J120" s="4">
        <f t="shared" si="6"/>
        <v>1.4091955594342416</v>
      </c>
      <c r="K120" s="13">
        <v>43753</v>
      </c>
      <c r="L120" s="14">
        <v>0.42638888888888887</v>
      </c>
      <c r="M120" s="3">
        <v>-1779</v>
      </c>
      <c r="N120" s="3">
        <v>2170</v>
      </c>
      <c r="O120" s="3">
        <v>-8</v>
      </c>
      <c r="P120" s="3">
        <v>8</v>
      </c>
      <c r="Q120" s="1">
        <v>846582</v>
      </c>
      <c r="R120" s="1">
        <v>93696</v>
      </c>
      <c r="S120" s="2">
        <v>9.5075590000000005E-4</v>
      </c>
      <c r="T120" s="2">
        <v>3.8999999999999998E-8</v>
      </c>
      <c r="U120" s="2">
        <f t="shared" si="7"/>
        <v>2.7654583750000002E-4</v>
      </c>
      <c r="V120" s="145"/>
    </row>
    <row r="121" spans="1:23" x14ac:dyDescent="0.2">
      <c r="A121" s="1" t="s">
        <v>141</v>
      </c>
      <c r="B121" s="1" t="s">
        <v>142</v>
      </c>
      <c r="C121" s="9">
        <f t="shared" si="4"/>
        <v>-5.7551434742474372</v>
      </c>
      <c r="D121" s="9">
        <f t="shared" si="5"/>
        <v>0.16735805356010966</v>
      </c>
      <c r="F121" s="4">
        <v>-11.96768</v>
      </c>
      <c r="G121" s="4">
        <v>0.18846773999999999</v>
      </c>
      <c r="H121" s="4">
        <v>2.6652300000000002</v>
      </c>
      <c r="I121" s="9">
        <v>1.8845890000000001</v>
      </c>
      <c r="J121" s="4">
        <f t="shared" si="6"/>
        <v>1.4142234725980043</v>
      </c>
      <c r="K121" s="13">
        <v>43753</v>
      </c>
      <c r="L121" s="14">
        <v>0.42916666666666664</v>
      </c>
      <c r="M121" s="3">
        <v>-1736</v>
      </c>
      <c r="N121" s="3">
        <v>2199</v>
      </c>
      <c r="O121" s="3">
        <v>-9</v>
      </c>
      <c r="P121" s="3">
        <v>7</v>
      </c>
      <c r="Q121" s="1">
        <v>846582</v>
      </c>
      <c r="R121" s="1">
        <v>93696</v>
      </c>
      <c r="S121" s="2">
        <v>6.5157479999999998E-4</v>
      </c>
      <c r="T121" s="2">
        <v>3.8999999999999998E-8</v>
      </c>
      <c r="U121" s="2">
        <f t="shared" si="7"/>
        <v>-2.2635262500000052E-5</v>
      </c>
      <c r="V121" s="145"/>
    </row>
    <row r="122" spans="1:23" x14ac:dyDescent="0.2">
      <c r="A122" s="1" t="s">
        <v>143</v>
      </c>
      <c r="B122" s="1" t="s">
        <v>144</v>
      </c>
      <c r="C122" s="9">
        <f t="shared" si="4"/>
        <v>-5.2579769303279233</v>
      </c>
      <c r="D122" s="9">
        <f t="shared" si="5"/>
        <v>0.16735805356010966</v>
      </c>
      <c r="F122" s="4">
        <v>-11.47362</v>
      </c>
      <c r="G122" s="4">
        <v>0.1496652</v>
      </c>
      <c r="H122" s="4">
        <v>2.649788</v>
      </c>
      <c r="I122" s="9">
        <v>1.8663394999999998</v>
      </c>
      <c r="J122" s="4">
        <f t="shared" si="6"/>
        <v>1.4197781271842558</v>
      </c>
      <c r="K122" s="13">
        <v>43753</v>
      </c>
      <c r="L122" s="14">
        <v>0.43194444444444446</v>
      </c>
      <c r="M122" s="3">
        <v>-1662</v>
      </c>
      <c r="N122" s="3">
        <v>2231</v>
      </c>
      <c r="O122" s="3">
        <v>-9</v>
      </c>
      <c r="P122" s="3">
        <v>8</v>
      </c>
      <c r="Q122" s="1">
        <v>846582</v>
      </c>
      <c r="R122" s="1">
        <v>93696</v>
      </c>
      <c r="S122" s="2">
        <v>7.7320259999999995E-4</v>
      </c>
      <c r="T122" s="2">
        <v>3.8000000000000003E-8</v>
      </c>
      <c r="U122" s="2">
        <f t="shared" si="7"/>
        <v>9.8992537499999916E-5</v>
      </c>
      <c r="V122" s="145"/>
    </row>
    <row r="123" spans="1:23" x14ac:dyDescent="0.2">
      <c r="A123" s="1" t="s">
        <v>145</v>
      </c>
      <c r="B123" s="1" t="s">
        <v>146</v>
      </c>
      <c r="C123" s="9">
        <f t="shared" si="4"/>
        <v>5.1537658184741542</v>
      </c>
      <c r="D123" s="9">
        <f t="shared" si="5"/>
        <v>0.16735805356010966</v>
      </c>
      <c r="F123" s="4">
        <v>-1.126935</v>
      </c>
      <c r="G123" s="4">
        <v>0.17863541999999999</v>
      </c>
      <c r="H123" s="4">
        <v>2.5670359999999999</v>
      </c>
      <c r="I123" s="9">
        <v>1.8585665</v>
      </c>
      <c r="J123" s="4">
        <f t="shared" si="6"/>
        <v>1.3811913644198364</v>
      </c>
      <c r="K123" s="13">
        <v>43753</v>
      </c>
      <c r="L123" s="14">
        <v>0.43472222222222223</v>
      </c>
      <c r="M123" s="3">
        <v>-2265</v>
      </c>
      <c r="N123" s="3">
        <v>2010</v>
      </c>
      <c r="O123" s="3">
        <v>-8</v>
      </c>
      <c r="P123" s="3">
        <v>2</v>
      </c>
      <c r="Q123" s="1">
        <v>846582</v>
      </c>
      <c r="R123" s="1">
        <v>93696</v>
      </c>
      <c r="S123" s="2">
        <v>6.5942110000000002E-4</v>
      </c>
      <c r="T123" s="2">
        <v>3.8999999999999998E-8</v>
      </c>
      <c r="U123" s="2">
        <f t="shared" si="7"/>
        <v>-1.4788962500000011E-5</v>
      </c>
      <c r="V123" s="145"/>
    </row>
    <row r="124" spans="1:23" x14ac:dyDescent="0.2">
      <c r="A124" s="1" t="s">
        <v>147</v>
      </c>
      <c r="B124" s="1" t="s">
        <v>148</v>
      </c>
      <c r="C124" s="9">
        <f t="shared" si="4"/>
        <v>-3.8524645899470356</v>
      </c>
      <c r="D124" s="9">
        <f t="shared" si="5"/>
        <v>0.16735805356010966</v>
      </c>
      <c r="F124" s="4">
        <v>-10.076890000000001</v>
      </c>
      <c r="G124" s="4">
        <v>0.17382417999999999</v>
      </c>
      <c r="H124" s="4">
        <v>2.5668160000000002</v>
      </c>
      <c r="I124" s="9">
        <v>1.8406925000000001</v>
      </c>
      <c r="J124" s="4">
        <f t="shared" si="6"/>
        <v>1.3944838695219328</v>
      </c>
      <c r="K124" s="13">
        <v>43753</v>
      </c>
      <c r="L124" s="14">
        <v>0.4375</v>
      </c>
      <c r="M124" s="3">
        <v>-2235</v>
      </c>
      <c r="N124" s="3">
        <v>1978</v>
      </c>
      <c r="O124" s="3">
        <v>-9</v>
      </c>
      <c r="P124" s="3">
        <v>2</v>
      </c>
      <c r="Q124" s="1">
        <v>846582</v>
      </c>
      <c r="R124" s="1">
        <v>93696</v>
      </c>
      <c r="S124" s="2">
        <v>6.8450640000000001E-4</v>
      </c>
      <c r="T124" s="2">
        <v>3.8000000000000003E-8</v>
      </c>
      <c r="U124" s="2">
        <f t="shared" si="7"/>
        <v>1.0296337499999977E-5</v>
      </c>
      <c r="V124" s="145"/>
    </row>
    <row r="125" spans="1:23" x14ac:dyDescent="0.2">
      <c r="A125" s="1" t="s">
        <v>149</v>
      </c>
      <c r="B125" s="1" t="s">
        <v>150</v>
      </c>
      <c r="C125" s="9">
        <f t="shared" si="4"/>
        <v>-5.8537093629591475</v>
      </c>
      <c r="D125" s="9">
        <f t="shared" si="5"/>
        <v>0.16735805356010966</v>
      </c>
      <c r="F125" s="4">
        <v>-12.065630000000001</v>
      </c>
      <c r="G125" s="4">
        <v>0.16308779999999998</v>
      </c>
      <c r="H125" s="4">
        <v>2.5772149999999998</v>
      </c>
      <c r="I125" s="9">
        <v>1.829896</v>
      </c>
      <c r="J125" s="4">
        <f t="shared" si="6"/>
        <v>1.4083942475419367</v>
      </c>
      <c r="K125" s="13">
        <v>43753</v>
      </c>
      <c r="L125" s="14">
        <v>0.43958333333333333</v>
      </c>
      <c r="M125" s="3">
        <v>-1947</v>
      </c>
      <c r="N125" s="3">
        <v>1878</v>
      </c>
      <c r="O125" s="3">
        <v>-8</v>
      </c>
      <c r="P125" s="3">
        <v>5</v>
      </c>
      <c r="Q125" s="1">
        <v>846582</v>
      </c>
      <c r="R125" s="1">
        <v>93696</v>
      </c>
      <c r="S125" s="2">
        <v>8.4611509999999997E-4</v>
      </c>
      <c r="T125" s="2">
        <v>3.8999999999999998E-8</v>
      </c>
      <c r="U125" s="2">
        <f t="shared" si="7"/>
        <v>1.7190503749999993E-4</v>
      </c>
      <c r="V125" s="145"/>
    </row>
    <row r="126" spans="1:23" x14ac:dyDescent="0.2">
      <c r="A126" s="1" t="s">
        <v>151</v>
      </c>
      <c r="B126" s="1" t="s">
        <v>215</v>
      </c>
      <c r="C126" s="9">
        <f t="shared" si="4"/>
        <v>-3.9162431098709316</v>
      </c>
      <c r="D126" s="9">
        <f t="shared" si="5"/>
        <v>0.16735805356010966</v>
      </c>
      <c r="F126" s="4">
        <v>-10.140269999999999</v>
      </c>
      <c r="G126" s="4">
        <v>0.19432688000000001</v>
      </c>
      <c r="H126" s="4">
        <v>2.6863320000000002</v>
      </c>
      <c r="I126" s="9">
        <v>1.8843454999999998</v>
      </c>
      <c r="J126" s="4">
        <f t="shared" si="6"/>
        <v>1.4256048054881658</v>
      </c>
      <c r="K126" s="13">
        <v>43753</v>
      </c>
      <c r="L126" s="14">
        <v>0.44374999999999998</v>
      </c>
      <c r="M126" s="3">
        <v>-1949</v>
      </c>
      <c r="N126" s="3">
        <v>1807</v>
      </c>
      <c r="O126" s="3">
        <v>-9</v>
      </c>
      <c r="P126" s="3">
        <v>4</v>
      </c>
      <c r="Q126" s="1">
        <v>846582</v>
      </c>
      <c r="R126" s="1">
        <v>93696</v>
      </c>
      <c r="S126" s="2">
        <v>6.5313909999999999E-4</v>
      </c>
      <c r="T126" s="2">
        <v>3.8000000000000003E-8</v>
      </c>
      <c r="U126" s="2">
        <f t="shared" si="7"/>
        <v>-2.1070962500000043E-5</v>
      </c>
      <c r="V126" s="145"/>
    </row>
    <row r="127" spans="1:23" x14ac:dyDescent="0.2">
      <c r="A127" s="1" t="s">
        <v>152</v>
      </c>
      <c r="B127" s="1" t="s">
        <v>153</v>
      </c>
      <c r="C127" s="9">
        <f t="shared" si="4"/>
        <v>-5.1747971818755234</v>
      </c>
      <c r="D127" s="9">
        <f t="shared" si="5"/>
        <v>0.16735805356010966</v>
      </c>
      <c r="F127" s="4">
        <v>-11.39096</v>
      </c>
      <c r="G127" s="4">
        <v>0.14541518</v>
      </c>
      <c r="H127" s="4">
        <v>2.7084389999999998</v>
      </c>
      <c r="I127" s="9">
        <v>1.9014124999999999</v>
      </c>
      <c r="J127" s="4">
        <f t="shared" si="6"/>
        <v>1.4244352553693636</v>
      </c>
      <c r="K127" s="13">
        <v>43753</v>
      </c>
      <c r="L127" s="14">
        <v>0.4465277777777778</v>
      </c>
      <c r="M127" s="3">
        <v>-1967</v>
      </c>
      <c r="N127" s="3">
        <v>1702</v>
      </c>
      <c r="O127" s="3">
        <v>-9</v>
      </c>
      <c r="P127" s="3">
        <v>3</v>
      </c>
      <c r="Q127" s="1">
        <v>846582</v>
      </c>
      <c r="R127" s="1">
        <v>93696</v>
      </c>
      <c r="S127" s="2">
        <v>6.4733939999999995E-4</v>
      </c>
      <c r="T127" s="2">
        <v>3.8999999999999998E-8</v>
      </c>
      <c r="U127" s="2">
        <f t="shared" si="7"/>
        <v>-2.6870662500000082E-5</v>
      </c>
      <c r="V127" s="145"/>
    </row>
    <row r="128" spans="1:23" x14ac:dyDescent="0.2">
      <c r="A128" s="1" t="s">
        <v>154</v>
      </c>
      <c r="B128" s="1" t="s">
        <v>155</v>
      </c>
      <c r="C128" s="9">
        <f t="shared" si="4"/>
        <v>4.4480330490106468</v>
      </c>
      <c r="D128" s="9">
        <f t="shared" si="5"/>
        <v>0.16735805356010966</v>
      </c>
      <c r="F128" s="4">
        <v>-1.8282579999999999</v>
      </c>
      <c r="G128" s="4">
        <v>0.19760011999999999</v>
      </c>
      <c r="H128" s="4">
        <v>2.5898330000000001</v>
      </c>
      <c r="I128" s="9">
        <v>1.8993284999999998</v>
      </c>
      <c r="J128" s="4">
        <f t="shared" si="6"/>
        <v>1.363551907950626</v>
      </c>
      <c r="K128" s="13">
        <v>43753</v>
      </c>
      <c r="L128" s="14">
        <v>0.44930555555555557</v>
      </c>
      <c r="M128" s="3">
        <v>-2418</v>
      </c>
      <c r="N128" s="3">
        <v>1675</v>
      </c>
      <c r="O128" s="3">
        <v>-7</v>
      </c>
      <c r="P128" s="3">
        <v>2</v>
      </c>
      <c r="Q128" s="1">
        <v>846582</v>
      </c>
      <c r="R128" s="1">
        <v>93696</v>
      </c>
      <c r="S128" s="2">
        <v>6.5509390000000002E-4</v>
      </c>
      <c r="T128" s="2">
        <v>3.8000000000000003E-8</v>
      </c>
      <c r="U128" s="2">
        <f t="shared" si="7"/>
        <v>-1.9116162500000013E-5</v>
      </c>
      <c r="V128" s="145"/>
    </row>
    <row r="129" spans="1:23" x14ac:dyDescent="0.2">
      <c r="A129" s="1" t="s">
        <v>156</v>
      </c>
      <c r="B129" s="1" t="s">
        <v>157</v>
      </c>
      <c r="C129" s="9">
        <f t="shared" si="4"/>
        <v>-4.1982653249842405</v>
      </c>
      <c r="D129" s="9">
        <f t="shared" si="5"/>
        <v>0.16735805356010966</v>
      </c>
      <c r="F129" s="4">
        <v>-10.420529999999999</v>
      </c>
      <c r="G129" s="4">
        <v>0.22455320000000001</v>
      </c>
      <c r="H129" s="4">
        <v>2.7042989999999998</v>
      </c>
      <c r="I129" s="9">
        <v>1.8954605000000002</v>
      </c>
      <c r="J129" s="4">
        <f t="shared" si="6"/>
        <v>1.426724007173982</v>
      </c>
      <c r="K129" s="13">
        <v>43753</v>
      </c>
      <c r="L129" s="14">
        <v>0.4513888888888889</v>
      </c>
      <c r="M129" s="3">
        <v>-1877</v>
      </c>
      <c r="N129" s="3">
        <v>1659</v>
      </c>
      <c r="O129" s="3">
        <v>-10</v>
      </c>
      <c r="P129" s="3">
        <v>2</v>
      </c>
      <c r="Q129" s="1">
        <v>846582</v>
      </c>
      <c r="R129" s="1">
        <v>93696</v>
      </c>
      <c r="S129" s="2">
        <v>6.410319E-4</v>
      </c>
      <c r="T129" s="2">
        <v>3.8000000000000003E-8</v>
      </c>
      <c r="U129" s="2">
        <f t="shared" si="7"/>
        <v>-3.3178162500000028E-5</v>
      </c>
      <c r="V129" s="145"/>
    </row>
    <row r="130" spans="1:23" x14ac:dyDescent="0.2">
      <c r="A130" s="1" t="s">
        <v>158</v>
      </c>
      <c r="B130" s="1" t="s">
        <v>159</v>
      </c>
      <c r="C130" s="9">
        <f t="shared" si="4"/>
        <v>-4.0937321496971046</v>
      </c>
      <c r="D130" s="9">
        <f t="shared" si="5"/>
        <v>0.16735805356010966</v>
      </c>
      <c r="F130" s="4">
        <v>-10.316649999999999</v>
      </c>
      <c r="G130" s="4">
        <v>0.15813497999999998</v>
      </c>
      <c r="H130" s="4">
        <v>2.6741320000000002</v>
      </c>
      <c r="I130" s="9">
        <v>1.8874250000000001</v>
      </c>
      <c r="J130" s="4">
        <f t="shared" si="6"/>
        <v>1.4168149727803754</v>
      </c>
      <c r="K130" s="13">
        <v>43753</v>
      </c>
      <c r="L130" s="14">
        <v>0.45416666666666666</v>
      </c>
      <c r="M130" s="3">
        <v>-1793</v>
      </c>
      <c r="N130" s="3">
        <v>1676</v>
      </c>
      <c r="O130" s="3">
        <v>-11</v>
      </c>
      <c r="P130" s="3">
        <v>2</v>
      </c>
      <c r="Q130" s="1">
        <v>846582</v>
      </c>
      <c r="R130" s="1">
        <v>93696</v>
      </c>
      <c r="S130" s="2">
        <v>6.4196770000000004E-4</v>
      </c>
      <c r="T130" s="2">
        <v>3.8000000000000003E-8</v>
      </c>
      <c r="U130" s="2">
        <f t="shared" si="7"/>
        <v>-3.2242362499999996E-5</v>
      </c>
      <c r="V130" s="145"/>
    </row>
    <row r="131" spans="1:23" x14ac:dyDescent="0.2">
      <c r="V131" s="145"/>
    </row>
    <row r="132" spans="1:23" x14ac:dyDescent="0.2">
      <c r="A132" s="30" t="s">
        <v>160</v>
      </c>
      <c r="B132" s="30" t="s">
        <v>101</v>
      </c>
      <c r="C132" s="31"/>
      <c r="D132" s="31"/>
      <c r="E132" s="32"/>
      <c r="F132" s="33">
        <v>5.9297029999999999</v>
      </c>
      <c r="G132" s="33">
        <v>0.20855459999999998</v>
      </c>
      <c r="H132" s="33">
        <v>2.6362070000000002</v>
      </c>
      <c r="I132" s="31">
        <v>1.8709584999999997</v>
      </c>
      <c r="J132" s="33">
        <f>H132/I132</f>
        <v>1.4090141496992052</v>
      </c>
      <c r="K132" s="34">
        <v>43753</v>
      </c>
      <c r="L132" s="35">
        <v>0.45833333333333331</v>
      </c>
      <c r="M132" s="36">
        <v>3219</v>
      </c>
      <c r="N132" s="36">
        <v>-1741</v>
      </c>
      <c r="O132" s="36">
        <v>-13</v>
      </c>
      <c r="P132" s="36">
        <v>-2</v>
      </c>
      <c r="Q132" s="30">
        <v>846582</v>
      </c>
      <c r="R132" s="30">
        <v>93696</v>
      </c>
      <c r="S132" s="37">
        <v>6.6812920000000001E-4</v>
      </c>
      <c r="T132" s="37">
        <v>3.8000000000000003E-8</v>
      </c>
      <c r="U132" s="30"/>
      <c r="V132" s="142"/>
      <c r="W132" s="30"/>
    </row>
    <row r="133" spans="1:23" x14ac:dyDescent="0.2">
      <c r="A133" s="30" t="s">
        <v>161</v>
      </c>
      <c r="B133" s="30" t="s">
        <v>101</v>
      </c>
      <c r="C133" s="31"/>
      <c r="D133" s="31"/>
      <c r="E133" s="32"/>
      <c r="F133" s="33">
        <v>5.9813739999999997</v>
      </c>
      <c r="G133" s="33">
        <v>0.20543619999999999</v>
      </c>
      <c r="H133" s="33">
        <v>2.6257630000000001</v>
      </c>
      <c r="I133" s="31">
        <v>1.86388</v>
      </c>
      <c r="J133" s="33">
        <f>H133/I133</f>
        <v>1.4087618301607401</v>
      </c>
      <c r="K133" s="34">
        <v>43753</v>
      </c>
      <c r="L133" s="35">
        <v>0.46041666666666664</v>
      </c>
      <c r="M133" s="36">
        <v>3239</v>
      </c>
      <c r="N133" s="36">
        <v>-1741</v>
      </c>
      <c r="O133" s="36">
        <v>-13</v>
      </c>
      <c r="P133" s="36">
        <v>-2</v>
      </c>
      <c r="Q133" s="30">
        <v>846582</v>
      </c>
      <c r="R133" s="30">
        <v>93696</v>
      </c>
      <c r="S133" s="37">
        <v>6.687218E-4</v>
      </c>
      <c r="T133" s="37">
        <v>3.8000000000000003E-8</v>
      </c>
      <c r="U133" s="30"/>
      <c r="V133" s="142"/>
      <c r="W133" s="30"/>
    </row>
    <row r="134" spans="1:23" x14ac:dyDescent="0.2">
      <c r="A134" s="30" t="s">
        <v>162</v>
      </c>
      <c r="B134" s="30" t="s">
        <v>101</v>
      </c>
      <c r="C134" s="31"/>
      <c r="D134" s="31"/>
      <c r="E134" s="32"/>
      <c r="F134" s="33">
        <v>5.8967260000000001</v>
      </c>
      <c r="G134" s="33">
        <v>0.15954271999999997</v>
      </c>
      <c r="H134" s="33">
        <v>2.622268</v>
      </c>
      <c r="I134" s="31">
        <v>1.8563324999999999</v>
      </c>
      <c r="J134" s="33">
        <f>H134/I134</f>
        <v>1.4126068471030917</v>
      </c>
      <c r="K134" s="34">
        <v>43753</v>
      </c>
      <c r="L134" s="35">
        <v>0.46250000000000002</v>
      </c>
      <c r="M134" s="36">
        <v>3259</v>
      </c>
      <c r="N134" s="36">
        <v>-1741</v>
      </c>
      <c r="O134" s="36">
        <v>-13</v>
      </c>
      <c r="P134" s="36">
        <v>-2</v>
      </c>
      <c r="Q134" s="30">
        <v>846582</v>
      </c>
      <c r="R134" s="30">
        <v>93696</v>
      </c>
      <c r="S134" s="37">
        <v>6.6284160000000005E-4</v>
      </c>
      <c r="T134" s="37">
        <v>3.8999999999999998E-8</v>
      </c>
      <c r="U134" s="30"/>
      <c r="V134" s="142"/>
      <c r="W134" s="30"/>
    </row>
    <row r="135" spans="1:23" x14ac:dyDescent="0.2">
      <c r="A135" s="30" t="s">
        <v>163</v>
      </c>
      <c r="B135" s="30" t="s">
        <v>101</v>
      </c>
      <c r="C135" s="31"/>
      <c r="D135" s="31"/>
      <c r="E135" s="32"/>
      <c r="F135" s="33">
        <v>6.043418</v>
      </c>
      <c r="G135" s="33">
        <v>0.17748797999999999</v>
      </c>
      <c r="H135" s="33">
        <v>2.594509</v>
      </c>
      <c r="I135" s="31">
        <v>1.8456115</v>
      </c>
      <c r="J135" s="33">
        <f>H135/I135</f>
        <v>1.4057720164834258</v>
      </c>
      <c r="K135" s="34">
        <v>43753</v>
      </c>
      <c r="L135" s="35">
        <v>0.46458333333333335</v>
      </c>
      <c r="M135" s="36">
        <v>3279</v>
      </c>
      <c r="N135" s="36">
        <v>-1741</v>
      </c>
      <c r="O135" s="36">
        <v>-13</v>
      </c>
      <c r="P135" s="36">
        <v>-1</v>
      </c>
      <c r="Q135" s="30">
        <v>846582</v>
      </c>
      <c r="R135" s="30">
        <v>93696</v>
      </c>
      <c r="S135" s="37">
        <v>6.4767799999999995E-4</v>
      </c>
      <c r="T135" s="37">
        <v>3.8000000000000003E-8</v>
      </c>
      <c r="U135" s="30"/>
      <c r="V135" s="142"/>
      <c r="W135" s="30"/>
    </row>
    <row r="136" spans="1:23" x14ac:dyDescent="0.2">
      <c r="A136" s="38"/>
      <c r="B136" s="38" t="s">
        <v>20</v>
      </c>
      <c r="C136" s="39"/>
      <c r="D136" s="39"/>
      <c r="E136" s="40"/>
      <c r="F136" s="39">
        <f>AVERAGE(F132:F135)</f>
        <v>5.9628052499999997</v>
      </c>
      <c r="G136" s="39">
        <f>2*STDEV(F132:F135)</f>
        <v>0.12809080203641982</v>
      </c>
      <c r="H136" s="39"/>
      <c r="I136" s="39"/>
      <c r="J136" s="39"/>
      <c r="K136" s="41"/>
      <c r="L136" s="42"/>
      <c r="M136" s="43"/>
      <c r="N136" s="43"/>
      <c r="O136" s="43"/>
      <c r="P136" s="43"/>
      <c r="Q136" s="38"/>
      <c r="R136" s="38"/>
      <c r="S136" s="44">
        <f>AVERAGE(S132:S135)</f>
        <v>6.6184265000000006E-4</v>
      </c>
      <c r="T136" s="44"/>
      <c r="U136" s="38"/>
      <c r="V136" s="143"/>
      <c r="W136" s="38"/>
    </row>
    <row r="137" spans="1:23" x14ac:dyDescent="0.2">
      <c r="A137" s="45"/>
      <c r="B137" s="45" t="s">
        <v>21</v>
      </c>
      <c r="C137" s="46">
        <v>12.33</v>
      </c>
      <c r="D137" s="46"/>
      <c r="E137" s="47">
        <f>((F137/1000+1)/(C137/1000+1)-1)*1000</f>
        <v>-6.248497525510377</v>
      </c>
      <c r="F137" s="46">
        <f>AVERAGE(F132:F135,F108:F111)</f>
        <v>6.0044585000000001</v>
      </c>
      <c r="G137" s="46">
        <f>2*STDEV(F132:F135,F108:F111)</f>
        <v>0.16735805356010966</v>
      </c>
      <c r="H137" s="46"/>
      <c r="I137" s="46"/>
      <c r="J137" s="46"/>
      <c r="K137" s="48"/>
      <c r="L137" s="49"/>
      <c r="M137" s="50"/>
      <c r="N137" s="50"/>
      <c r="O137" s="50"/>
      <c r="P137" s="50"/>
      <c r="Q137" s="45"/>
      <c r="R137" s="45"/>
      <c r="S137" s="51">
        <f>AVERAGE(S132:S135,S108:S111)</f>
        <v>6.7421006250000003E-4</v>
      </c>
      <c r="T137" s="51"/>
      <c r="U137" s="45"/>
      <c r="V137" s="144"/>
      <c r="W137" s="45"/>
    </row>
    <row r="138" spans="1:23" x14ac:dyDescent="0.2">
      <c r="V138" s="145"/>
    </row>
    <row r="139" spans="1:23" x14ac:dyDescent="0.2">
      <c r="A139" s="1" t="s">
        <v>164</v>
      </c>
      <c r="B139" s="1" t="s">
        <v>214</v>
      </c>
      <c r="C139" s="9">
        <f t="shared" ref="C139:C153" si="8">((F139/1000+1)/($E$165/1000+1)-1)*1000</f>
        <v>-3.7251361092320856</v>
      </c>
      <c r="D139" s="9">
        <f t="shared" ref="D139:D153" si="9">$G$165</f>
        <v>0.14538151460774787</v>
      </c>
      <c r="F139" s="4">
        <v>-9.9800190000000004</v>
      </c>
      <c r="G139" s="4">
        <v>0.14625656000000001</v>
      </c>
      <c r="H139" s="4">
        <v>2.7233429999999998</v>
      </c>
      <c r="I139" s="9">
        <v>1.9119640000000002</v>
      </c>
      <c r="J139" s="4">
        <f t="shared" ref="J139:J153" si="10">H139/I139</f>
        <v>1.4243693918923157</v>
      </c>
      <c r="K139" s="13">
        <v>43753</v>
      </c>
      <c r="L139" s="14">
        <v>0.46875</v>
      </c>
      <c r="M139" s="3">
        <v>-1718</v>
      </c>
      <c r="N139" s="3">
        <v>1611</v>
      </c>
      <c r="O139" s="3">
        <v>-9</v>
      </c>
      <c r="P139" s="3">
        <v>4</v>
      </c>
      <c r="Q139" s="1">
        <v>846582</v>
      </c>
      <c r="R139" s="1">
        <v>93696</v>
      </c>
      <c r="S139" s="2">
        <v>7.1425000000000004E-4</v>
      </c>
      <c r="T139" s="2">
        <v>3.8000000000000003E-8</v>
      </c>
      <c r="U139" s="2">
        <f t="shared" ref="U139:U153" si="11">S139-$S$165</f>
        <v>6.4012087500000094E-5</v>
      </c>
      <c r="V139" s="145"/>
    </row>
    <row r="140" spans="1:23" x14ac:dyDescent="0.2">
      <c r="A140" s="1" t="s">
        <v>165</v>
      </c>
      <c r="B140" s="1" t="s">
        <v>166</v>
      </c>
      <c r="C140" s="9">
        <f t="shared" si="8"/>
        <v>-3.8763565117945209</v>
      </c>
      <c r="D140" s="9">
        <f t="shared" si="9"/>
        <v>0.14538151460774787</v>
      </c>
      <c r="F140" s="4">
        <v>-10.13029</v>
      </c>
      <c r="G140" s="4">
        <v>0.18480456000000001</v>
      </c>
      <c r="H140" s="4">
        <v>2.735449</v>
      </c>
      <c r="I140" s="9">
        <v>1.9275855000000002</v>
      </c>
      <c r="J140" s="4">
        <f t="shared" si="10"/>
        <v>1.4191064417116646</v>
      </c>
      <c r="K140" s="13">
        <v>43753</v>
      </c>
      <c r="L140" s="14">
        <v>0.47152777777777777</v>
      </c>
      <c r="M140" s="3">
        <v>-1540</v>
      </c>
      <c r="N140" s="3">
        <v>1491</v>
      </c>
      <c r="O140" s="3">
        <v>-11</v>
      </c>
      <c r="P140" s="3">
        <v>2</v>
      </c>
      <c r="Q140" s="1">
        <v>846582</v>
      </c>
      <c r="R140" s="1">
        <v>93696</v>
      </c>
      <c r="S140" s="2">
        <v>8.1001510000000001E-4</v>
      </c>
      <c r="T140" s="2">
        <v>3.8000000000000003E-8</v>
      </c>
      <c r="U140" s="2">
        <f t="shared" si="11"/>
        <v>1.5977718750000006E-4</v>
      </c>
      <c r="V140" s="145"/>
    </row>
    <row r="141" spans="1:23" x14ac:dyDescent="0.2">
      <c r="A141" s="1" t="s">
        <v>167</v>
      </c>
      <c r="B141" s="1" t="s">
        <v>168</v>
      </c>
      <c r="C141" s="9">
        <f t="shared" si="8"/>
        <v>-3.7813701618143458</v>
      </c>
      <c r="D141" s="9">
        <f t="shared" si="9"/>
        <v>0.14538151460774787</v>
      </c>
      <c r="F141" s="4">
        <v>-10.0359</v>
      </c>
      <c r="G141" s="4">
        <v>0.12522652000000001</v>
      </c>
      <c r="H141" s="4">
        <v>2.7099449999999998</v>
      </c>
      <c r="I141" s="9">
        <v>1.919756</v>
      </c>
      <c r="J141" s="4">
        <f t="shared" si="10"/>
        <v>1.4116090794871847</v>
      </c>
      <c r="K141" s="13">
        <v>43753</v>
      </c>
      <c r="L141" s="14">
        <v>0.47430555555555554</v>
      </c>
      <c r="M141" s="3">
        <v>-1390</v>
      </c>
      <c r="N141" s="3">
        <v>1364</v>
      </c>
      <c r="O141" s="3">
        <v>-11</v>
      </c>
      <c r="P141" s="3">
        <v>2</v>
      </c>
      <c r="Q141" s="1">
        <v>846582</v>
      </c>
      <c r="R141" s="1">
        <v>93696</v>
      </c>
      <c r="S141" s="2">
        <v>8.7364039999999999E-4</v>
      </c>
      <c r="T141" s="2">
        <v>3.8000000000000003E-8</v>
      </c>
      <c r="U141" s="2">
        <f t="shared" si="11"/>
        <v>2.2340248750000004E-4</v>
      </c>
      <c r="V141" s="145"/>
    </row>
    <row r="142" spans="1:23" x14ac:dyDescent="0.2">
      <c r="A142" s="1" t="s">
        <v>169</v>
      </c>
      <c r="B142" s="1" t="s">
        <v>170</v>
      </c>
      <c r="C142" s="9">
        <f t="shared" si="8"/>
        <v>-3.8076551863029939</v>
      </c>
      <c r="D142" s="9">
        <f t="shared" si="9"/>
        <v>0.14538151460774787</v>
      </c>
      <c r="F142" s="4">
        <v>-10.06202</v>
      </c>
      <c r="G142" s="4">
        <v>0.1112514</v>
      </c>
      <c r="H142" s="4">
        <v>2.7025250000000001</v>
      </c>
      <c r="I142" s="9">
        <v>1.9109879999999999</v>
      </c>
      <c r="J142" s="4">
        <f t="shared" si="10"/>
        <v>1.4142030195898667</v>
      </c>
      <c r="K142" s="13">
        <v>43753</v>
      </c>
      <c r="L142" s="14">
        <v>0.47638888888888886</v>
      </c>
      <c r="M142" s="3">
        <v>-1326</v>
      </c>
      <c r="N142" s="3">
        <v>1309</v>
      </c>
      <c r="O142" s="3">
        <v>-12</v>
      </c>
      <c r="P142" s="3">
        <v>2</v>
      </c>
      <c r="Q142" s="1">
        <v>846582</v>
      </c>
      <c r="R142" s="1">
        <v>93696</v>
      </c>
      <c r="S142" s="2">
        <v>1.064892E-3</v>
      </c>
      <c r="T142" s="2">
        <v>3.8000000000000003E-8</v>
      </c>
      <c r="U142" s="2">
        <f t="shared" si="11"/>
        <v>4.1465408750000006E-4</v>
      </c>
      <c r="V142" s="145"/>
    </row>
    <row r="143" spans="1:23" x14ac:dyDescent="0.2">
      <c r="A143" s="1" t="s">
        <v>171</v>
      </c>
      <c r="B143" s="1" t="s">
        <v>172</v>
      </c>
      <c r="C143" s="9">
        <f t="shared" si="8"/>
        <v>-3.7491076087857733</v>
      </c>
      <c r="D143" s="9">
        <f t="shared" si="9"/>
        <v>0.14538151460774787</v>
      </c>
      <c r="F143" s="4">
        <v>-10.00384</v>
      </c>
      <c r="G143" s="4">
        <v>0.21615120000000002</v>
      </c>
      <c r="H143" s="4">
        <v>2.6805789999999998</v>
      </c>
      <c r="I143" s="9">
        <v>1.9025954999999999</v>
      </c>
      <c r="J143" s="4">
        <f t="shared" si="10"/>
        <v>1.4089064123193815</v>
      </c>
      <c r="K143" s="13">
        <v>43753</v>
      </c>
      <c r="L143" s="14">
        <v>0.47916666666666669</v>
      </c>
      <c r="M143" s="3">
        <v>-1309</v>
      </c>
      <c r="N143" s="3">
        <v>1275</v>
      </c>
      <c r="O143" s="3">
        <v>-12</v>
      </c>
      <c r="P143" s="3">
        <v>1</v>
      </c>
      <c r="Q143" s="1">
        <v>846582</v>
      </c>
      <c r="R143" s="1">
        <v>93696</v>
      </c>
      <c r="S143" s="2">
        <v>1.0951279999999999E-3</v>
      </c>
      <c r="T143" s="2">
        <v>3.7E-8</v>
      </c>
      <c r="U143" s="2">
        <f t="shared" si="11"/>
        <v>4.4489008749999995E-4</v>
      </c>
      <c r="V143" s="145"/>
    </row>
    <row r="144" spans="1:23" x14ac:dyDescent="0.2">
      <c r="A144" s="1" t="s">
        <v>173</v>
      </c>
      <c r="B144" s="1" t="s">
        <v>174</v>
      </c>
      <c r="C144" s="9">
        <f t="shared" si="8"/>
        <v>7.6950247475209288</v>
      </c>
      <c r="D144" s="9">
        <f t="shared" si="9"/>
        <v>0.14538151460774787</v>
      </c>
      <c r="F144" s="4">
        <v>1.3684430000000001</v>
      </c>
      <c r="G144" s="4">
        <v>0.11484896</v>
      </c>
      <c r="H144" s="4">
        <v>2.4938500000000001</v>
      </c>
      <c r="I144" s="9">
        <v>1.8873490000000002</v>
      </c>
      <c r="J144" s="4">
        <f t="shared" si="10"/>
        <v>1.3213507411718766</v>
      </c>
      <c r="K144" s="13">
        <v>43753</v>
      </c>
      <c r="L144" s="14">
        <v>0.48194444444444445</v>
      </c>
      <c r="M144" s="3">
        <v>-2431</v>
      </c>
      <c r="N144" s="3">
        <v>1706</v>
      </c>
      <c r="O144" s="3">
        <v>-8</v>
      </c>
      <c r="P144" s="3">
        <v>2</v>
      </c>
      <c r="Q144" s="1">
        <v>846582</v>
      </c>
      <c r="R144" s="1">
        <v>93696</v>
      </c>
      <c r="S144" s="2">
        <v>6.5637590000000004E-4</v>
      </c>
      <c r="T144" s="2">
        <v>3.8000000000000003E-8</v>
      </c>
      <c r="U144" s="2">
        <f t="shared" si="11"/>
        <v>6.1379875000000918E-6</v>
      </c>
      <c r="V144" s="145"/>
    </row>
    <row r="145" spans="1:23" x14ac:dyDescent="0.2">
      <c r="A145" s="1" t="s">
        <v>175</v>
      </c>
      <c r="B145" s="1" t="s">
        <v>176</v>
      </c>
      <c r="C145" s="9">
        <f t="shared" si="8"/>
        <v>3.2238112606717273</v>
      </c>
      <c r="D145" s="9">
        <f t="shared" si="9"/>
        <v>0.14538151460774787</v>
      </c>
      <c r="F145" s="4">
        <v>-3.0746989999999998</v>
      </c>
      <c r="G145" s="4">
        <v>0.2976666</v>
      </c>
      <c r="H145" s="4">
        <v>2.4884029999999999</v>
      </c>
      <c r="I145" s="9">
        <v>1.8675975</v>
      </c>
      <c r="J145" s="4">
        <f t="shared" si="10"/>
        <v>1.3324086158821695</v>
      </c>
      <c r="K145" s="13">
        <v>43753</v>
      </c>
      <c r="L145" s="14">
        <v>0.48472222222222222</v>
      </c>
      <c r="M145" s="3">
        <v>-2358</v>
      </c>
      <c r="N145" s="3">
        <v>2212</v>
      </c>
      <c r="O145" s="3">
        <v>-11</v>
      </c>
      <c r="P145" s="3">
        <v>0</v>
      </c>
      <c r="Q145" s="1">
        <v>846582</v>
      </c>
      <c r="R145" s="1">
        <v>93696</v>
      </c>
      <c r="S145" s="2">
        <v>6.5159470000000004E-4</v>
      </c>
      <c r="T145" s="2">
        <v>3.8000000000000003E-8</v>
      </c>
      <c r="U145" s="2">
        <f t="shared" si="11"/>
        <v>1.3567875000000977E-6</v>
      </c>
      <c r="V145" s="145"/>
    </row>
    <row r="146" spans="1:23" x14ac:dyDescent="0.2">
      <c r="A146" s="1" t="s">
        <v>177</v>
      </c>
      <c r="B146" s="1" t="s">
        <v>178</v>
      </c>
      <c r="C146" s="9">
        <f t="shared" si="8"/>
        <v>-1.6446200671519362</v>
      </c>
      <c r="D146" s="9">
        <f t="shared" si="9"/>
        <v>0.14538151460774787</v>
      </c>
      <c r="F146" s="4">
        <v>-7.9125649999999998</v>
      </c>
      <c r="G146" s="4">
        <v>0.17175980000000002</v>
      </c>
      <c r="H146" s="4">
        <v>2.5424600000000002</v>
      </c>
      <c r="I146" s="9">
        <v>1.8593175</v>
      </c>
      <c r="J146" s="4">
        <f t="shared" si="10"/>
        <v>1.3674157318478422</v>
      </c>
      <c r="K146" s="13">
        <v>43753</v>
      </c>
      <c r="L146" s="14">
        <v>0.48680555555555555</v>
      </c>
      <c r="M146" s="3">
        <v>-2574</v>
      </c>
      <c r="N146" s="3">
        <v>2337</v>
      </c>
      <c r="O146" s="3">
        <v>-10</v>
      </c>
      <c r="P146" s="3">
        <v>-3</v>
      </c>
      <c r="Q146" s="1">
        <v>846582</v>
      </c>
      <c r="R146" s="1">
        <v>93696</v>
      </c>
      <c r="S146" s="2">
        <v>5.9781709999999998E-4</v>
      </c>
      <c r="T146" s="2">
        <v>3.8000000000000003E-8</v>
      </c>
      <c r="U146" s="2">
        <f t="shared" si="11"/>
        <v>-5.2420812499999968E-5</v>
      </c>
      <c r="V146" s="145"/>
    </row>
    <row r="147" spans="1:23" x14ac:dyDescent="0.2">
      <c r="A147" s="1" t="s">
        <v>179</v>
      </c>
      <c r="B147" s="1" t="s">
        <v>213</v>
      </c>
      <c r="C147" s="9">
        <f t="shared" si="8"/>
        <v>-5.1157779345045729</v>
      </c>
      <c r="D147" s="9">
        <f t="shared" si="9"/>
        <v>0.14538151460774787</v>
      </c>
      <c r="F147" s="4">
        <v>-11.361929999999999</v>
      </c>
      <c r="G147" s="4">
        <v>0.17545558</v>
      </c>
      <c r="H147" s="4">
        <v>2.5381049999999998</v>
      </c>
      <c r="I147" s="9">
        <v>1.8466814999999999</v>
      </c>
      <c r="J147" s="4">
        <f t="shared" si="10"/>
        <v>1.3744140502842532</v>
      </c>
      <c r="K147" s="13">
        <v>43753</v>
      </c>
      <c r="L147" s="14">
        <v>0.48958333333333331</v>
      </c>
      <c r="M147" s="3">
        <v>-2609</v>
      </c>
      <c r="N147" s="3">
        <v>2363</v>
      </c>
      <c r="O147" s="3">
        <v>-11</v>
      </c>
      <c r="P147" s="3">
        <v>-2</v>
      </c>
      <c r="Q147" s="1">
        <v>846582</v>
      </c>
      <c r="R147" s="1">
        <v>93696</v>
      </c>
      <c r="S147" s="2">
        <v>7.0170970000000004E-4</v>
      </c>
      <c r="T147" s="2">
        <v>3.8000000000000003E-8</v>
      </c>
      <c r="U147" s="2">
        <f t="shared" si="11"/>
        <v>5.1471787500000088E-5</v>
      </c>
      <c r="V147" s="145"/>
    </row>
    <row r="148" spans="1:23" x14ac:dyDescent="0.2">
      <c r="A148" s="1" t="s">
        <v>180</v>
      </c>
      <c r="B148" s="1" t="s">
        <v>181</v>
      </c>
      <c r="C148" s="9">
        <f t="shared" si="8"/>
        <v>-5.0422865356376523</v>
      </c>
      <c r="D148" s="9">
        <f t="shared" si="9"/>
        <v>0.14538151460774787</v>
      </c>
      <c r="F148" s="4">
        <v>-11.2889</v>
      </c>
      <c r="G148" s="4">
        <v>0.22345980000000001</v>
      </c>
      <c r="H148" s="4">
        <v>2.691084</v>
      </c>
      <c r="I148" s="9">
        <v>1.9032900000000004</v>
      </c>
      <c r="J148" s="4">
        <f t="shared" si="10"/>
        <v>1.4139117002663806</v>
      </c>
      <c r="K148" s="13">
        <v>43753</v>
      </c>
      <c r="L148" s="14">
        <v>0.49305555555555558</v>
      </c>
      <c r="M148" s="3">
        <v>-2722</v>
      </c>
      <c r="N148" s="3">
        <v>2508</v>
      </c>
      <c r="O148" s="3">
        <v>-16</v>
      </c>
      <c r="P148" s="3">
        <v>0</v>
      </c>
      <c r="Q148" s="1">
        <v>846582</v>
      </c>
      <c r="R148" s="1">
        <v>93696</v>
      </c>
      <c r="S148" s="2">
        <v>7.4896089999999999E-4</v>
      </c>
      <c r="T148" s="2">
        <v>3.8000000000000003E-8</v>
      </c>
      <c r="U148" s="2">
        <f t="shared" si="11"/>
        <v>9.8722987500000046E-5</v>
      </c>
      <c r="V148" s="145"/>
    </row>
    <row r="149" spans="1:23" x14ac:dyDescent="0.2">
      <c r="A149" s="1" t="s">
        <v>182</v>
      </c>
      <c r="B149" s="1" t="s">
        <v>183</v>
      </c>
      <c r="C149" s="9">
        <f t="shared" si="8"/>
        <v>-5.2698250841494154</v>
      </c>
      <c r="D149" s="9">
        <f t="shared" si="9"/>
        <v>0.14538151460774787</v>
      </c>
      <c r="F149" s="4">
        <v>-11.51501</v>
      </c>
      <c r="G149" s="4">
        <v>0.17635536000000002</v>
      </c>
      <c r="H149" s="4">
        <v>2.724526</v>
      </c>
      <c r="I149" s="9">
        <v>1.9273224999999998</v>
      </c>
      <c r="J149" s="4">
        <f t="shared" si="10"/>
        <v>1.4136326432135775</v>
      </c>
      <c r="K149" s="13">
        <v>43753</v>
      </c>
      <c r="L149" s="14">
        <v>0.49583333333333335</v>
      </c>
      <c r="M149" s="3">
        <v>-2889</v>
      </c>
      <c r="N149" s="3">
        <v>2708</v>
      </c>
      <c r="O149" s="3">
        <v>-17</v>
      </c>
      <c r="P149" s="3">
        <v>2</v>
      </c>
      <c r="Q149" s="1">
        <v>846582</v>
      </c>
      <c r="R149" s="1">
        <v>93696</v>
      </c>
      <c r="S149" s="2">
        <v>6.9414770000000002E-4</v>
      </c>
      <c r="T149" s="2">
        <v>3.8000000000000003E-8</v>
      </c>
      <c r="U149" s="2">
        <f t="shared" si="11"/>
        <v>4.3909787500000068E-5</v>
      </c>
      <c r="V149" s="145"/>
    </row>
    <row r="150" spans="1:23" x14ac:dyDescent="0.2">
      <c r="A150" s="1" t="s">
        <v>184</v>
      </c>
      <c r="B150" s="1" t="s">
        <v>185</v>
      </c>
      <c r="C150" s="9">
        <f t="shared" si="8"/>
        <v>-3.9721982320204408</v>
      </c>
      <c r="D150" s="9">
        <f t="shared" si="9"/>
        <v>0.14538151460774787</v>
      </c>
      <c r="F150" s="4">
        <v>-10.225529999999999</v>
      </c>
      <c r="G150" s="4">
        <v>0.30521500000000001</v>
      </c>
      <c r="H150" s="4">
        <v>2.7894860000000001</v>
      </c>
      <c r="I150" s="9">
        <v>1.9192115000000001</v>
      </c>
      <c r="J150" s="4">
        <f t="shared" si="10"/>
        <v>1.4534541919949937</v>
      </c>
      <c r="K150" s="13">
        <v>43753</v>
      </c>
      <c r="L150" s="14">
        <v>0.49861111111111112</v>
      </c>
      <c r="M150" s="3">
        <v>-2972</v>
      </c>
      <c r="N150" s="3">
        <v>2755</v>
      </c>
      <c r="O150" s="3">
        <v>-17</v>
      </c>
      <c r="P150" s="3">
        <v>2</v>
      </c>
      <c r="Q150" s="1">
        <v>846582</v>
      </c>
      <c r="R150" s="1">
        <v>93696</v>
      </c>
      <c r="S150" s="2">
        <v>9.4435750000000001E-4</v>
      </c>
      <c r="T150" s="2">
        <v>3.8000000000000003E-8</v>
      </c>
      <c r="U150" s="2">
        <f t="shared" si="11"/>
        <v>2.9411958750000006E-4</v>
      </c>
      <c r="V150" s="145"/>
    </row>
    <row r="151" spans="1:23" x14ac:dyDescent="0.2">
      <c r="A151" s="1" t="s">
        <v>186</v>
      </c>
      <c r="B151" s="1" t="s">
        <v>187</v>
      </c>
      <c r="C151" s="9">
        <f t="shared" si="8"/>
        <v>-5.5673329187521103</v>
      </c>
      <c r="D151" s="9">
        <f t="shared" si="9"/>
        <v>0.14538151460774787</v>
      </c>
      <c r="F151" s="4">
        <v>-11.810650000000001</v>
      </c>
      <c r="G151" s="4">
        <v>0.14693951999999999</v>
      </c>
      <c r="H151" s="4">
        <v>2.7166320000000002</v>
      </c>
      <c r="I151" s="9">
        <v>1.9049795</v>
      </c>
      <c r="J151" s="4">
        <f t="shared" si="10"/>
        <v>1.4260688894552409</v>
      </c>
      <c r="K151" s="13">
        <v>43753</v>
      </c>
      <c r="L151" s="14">
        <v>0.50069444444444444</v>
      </c>
      <c r="M151" s="3">
        <v>-3142</v>
      </c>
      <c r="N151" s="3">
        <v>2831</v>
      </c>
      <c r="O151" s="3">
        <v>-15</v>
      </c>
      <c r="P151" s="3">
        <v>3</v>
      </c>
      <c r="Q151" s="1">
        <v>846582</v>
      </c>
      <c r="R151" s="1">
        <v>93696</v>
      </c>
      <c r="S151" s="2">
        <v>6.2643330000000002E-4</v>
      </c>
      <c r="T151" s="2">
        <v>3.8000000000000003E-8</v>
      </c>
      <c r="U151" s="2">
        <f t="shared" si="11"/>
        <v>-2.3804612499999929E-5</v>
      </c>
      <c r="V151" s="145"/>
    </row>
    <row r="152" spans="1:23" x14ac:dyDescent="0.2">
      <c r="A152" s="1" t="s">
        <v>188</v>
      </c>
      <c r="B152" s="1" t="s">
        <v>189</v>
      </c>
      <c r="C152" s="9">
        <f t="shared" si="8"/>
        <v>-5.4725075796415723</v>
      </c>
      <c r="D152" s="9">
        <f t="shared" si="9"/>
        <v>0.14538151460774787</v>
      </c>
      <c r="F152" s="4">
        <v>-11.716419999999999</v>
      </c>
      <c r="G152" s="4">
        <v>0.16353761999999999</v>
      </c>
      <c r="H152" s="4">
        <v>2.6737519999999999</v>
      </c>
      <c r="I152" s="9">
        <v>1.9072139999999997</v>
      </c>
      <c r="J152" s="4">
        <f t="shared" si="10"/>
        <v>1.4019150446672477</v>
      </c>
      <c r="K152" s="13">
        <v>43753</v>
      </c>
      <c r="L152" s="14">
        <v>0.50277777777777777</v>
      </c>
      <c r="M152" s="3">
        <v>-3196</v>
      </c>
      <c r="N152" s="3">
        <v>2928</v>
      </c>
      <c r="O152" s="3">
        <v>-16</v>
      </c>
      <c r="P152" s="3">
        <v>3</v>
      </c>
      <c r="Q152" s="1">
        <v>846582</v>
      </c>
      <c r="R152" s="1">
        <v>93696</v>
      </c>
      <c r="S152" s="2">
        <v>6.7700439999999996E-4</v>
      </c>
      <c r="T152" s="2">
        <v>3.8000000000000003E-8</v>
      </c>
      <c r="U152" s="2">
        <f t="shared" si="11"/>
        <v>2.6766487500000011E-5</v>
      </c>
      <c r="V152" s="145"/>
    </row>
    <row r="153" spans="1:23" x14ac:dyDescent="0.2">
      <c r="A153" s="1" t="s">
        <v>190</v>
      </c>
      <c r="B153" s="1" t="s">
        <v>191</v>
      </c>
      <c r="C153" s="9">
        <f t="shared" si="8"/>
        <v>1.4326891116760443</v>
      </c>
      <c r="D153" s="9">
        <f t="shared" si="9"/>
        <v>0.14538151460774787</v>
      </c>
      <c r="F153" s="4">
        <v>-4.8545759999999998</v>
      </c>
      <c r="G153" s="4">
        <v>0.13335807999999999</v>
      </c>
      <c r="H153" s="4">
        <v>2.5512809999999999</v>
      </c>
      <c r="I153" s="9">
        <v>1.8898840000000001</v>
      </c>
      <c r="J153" s="4">
        <f t="shared" si="10"/>
        <v>1.3499669821004885</v>
      </c>
      <c r="K153" s="13">
        <v>43753</v>
      </c>
      <c r="L153" s="14">
        <v>0.50555555555555554</v>
      </c>
      <c r="M153" s="3">
        <v>-2903</v>
      </c>
      <c r="N153" s="3">
        <v>1963</v>
      </c>
      <c r="O153" s="3">
        <v>-10</v>
      </c>
      <c r="P153" s="3">
        <v>-5</v>
      </c>
      <c r="Q153" s="1">
        <v>846582</v>
      </c>
      <c r="R153" s="1">
        <v>93696</v>
      </c>
      <c r="S153" s="2">
        <v>5.9860990000000004E-4</v>
      </c>
      <c r="T153" s="2">
        <v>3.7E-8</v>
      </c>
      <c r="U153" s="2">
        <f t="shared" si="11"/>
        <v>-5.162801249999991E-5</v>
      </c>
      <c r="V153" s="145"/>
    </row>
    <row r="154" spans="1:23" x14ac:dyDescent="0.2">
      <c r="V154" s="145"/>
    </row>
    <row r="155" spans="1:23" x14ac:dyDescent="0.2">
      <c r="A155" s="75" t="s">
        <v>192</v>
      </c>
      <c r="B155" s="75" t="s">
        <v>301</v>
      </c>
      <c r="C155" s="76"/>
      <c r="D155" s="76"/>
      <c r="E155" s="77"/>
      <c r="F155" s="78">
        <v>6.2545989999999998</v>
      </c>
      <c r="G155" s="78">
        <v>0.2131266</v>
      </c>
      <c r="H155" s="78">
        <v>2.6580539999999999</v>
      </c>
      <c r="I155" s="76">
        <v>1.8811160000000002</v>
      </c>
      <c r="J155" s="78">
        <f>H155/I155</f>
        <v>1.4130197180822446</v>
      </c>
      <c r="K155" s="79">
        <v>43753</v>
      </c>
      <c r="L155" s="80">
        <v>0.50902777777777775</v>
      </c>
      <c r="M155" s="81">
        <v>3219</v>
      </c>
      <c r="N155" s="81">
        <v>-1761</v>
      </c>
      <c r="O155" s="81">
        <v>-13</v>
      </c>
      <c r="P155" s="81">
        <v>-1</v>
      </c>
      <c r="Q155" s="75">
        <v>846582</v>
      </c>
      <c r="R155" s="75">
        <v>93696</v>
      </c>
      <c r="S155" s="82">
        <v>6.581496E-4</v>
      </c>
      <c r="T155" s="82">
        <v>3.8000000000000003E-8</v>
      </c>
      <c r="U155" s="82"/>
      <c r="V155" s="150"/>
      <c r="W155" s="8" t="s">
        <v>1352</v>
      </c>
    </row>
    <row r="156" spans="1:23" x14ac:dyDescent="0.2">
      <c r="A156" s="75" t="s">
        <v>193</v>
      </c>
      <c r="B156" s="75" t="s">
        <v>101</v>
      </c>
      <c r="C156" s="76"/>
      <c r="D156" s="76"/>
      <c r="E156" s="77"/>
      <c r="F156" s="78">
        <v>6.287973</v>
      </c>
      <c r="G156" s="78">
        <v>0.17312144000000002</v>
      </c>
      <c r="H156" s="78">
        <v>2.6407430000000001</v>
      </c>
      <c r="I156" s="76">
        <v>1.871578</v>
      </c>
      <c r="J156" s="78">
        <f>H156/I156</f>
        <v>1.4109713835063247</v>
      </c>
      <c r="K156" s="79">
        <v>43753</v>
      </c>
      <c r="L156" s="80">
        <v>0.51111111111111107</v>
      </c>
      <c r="M156" s="81">
        <v>3239</v>
      </c>
      <c r="N156" s="81">
        <v>-1761</v>
      </c>
      <c r="O156" s="81">
        <v>-13</v>
      </c>
      <c r="P156" s="81">
        <v>-2</v>
      </c>
      <c r="Q156" s="75">
        <v>846582</v>
      </c>
      <c r="R156" s="75">
        <v>93696</v>
      </c>
      <c r="S156" s="82">
        <v>6.6704139999999997E-4</v>
      </c>
      <c r="T156" s="82">
        <v>3.8000000000000003E-8</v>
      </c>
      <c r="U156" s="82"/>
      <c r="V156" s="150"/>
      <c r="W156" s="8" t="s">
        <v>1352</v>
      </c>
    </row>
    <row r="157" spans="1:23" x14ac:dyDescent="0.2">
      <c r="A157" s="75" t="s">
        <v>194</v>
      </c>
      <c r="B157" s="75" t="s">
        <v>101</v>
      </c>
      <c r="C157" s="76"/>
      <c r="D157" s="76"/>
      <c r="E157" s="77"/>
      <c r="F157" s="78">
        <v>6.4519070000000003</v>
      </c>
      <c r="G157" s="78">
        <v>0.21707799999999999</v>
      </c>
      <c r="H157" s="78">
        <v>2.6231810000000002</v>
      </c>
      <c r="I157" s="76">
        <v>1.8610825</v>
      </c>
      <c r="J157" s="78">
        <f>H157/I157</f>
        <v>1.409492056370419</v>
      </c>
      <c r="K157" s="79">
        <v>43753</v>
      </c>
      <c r="L157" s="80">
        <v>0.5131944444444444</v>
      </c>
      <c r="M157" s="81">
        <v>3259</v>
      </c>
      <c r="N157" s="81">
        <v>-1761</v>
      </c>
      <c r="O157" s="81">
        <v>-13</v>
      </c>
      <c r="P157" s="81">
        <v>-2</v>
      </c>
      <c r="Q157" s="75">
        <v>846582</v>
      </c>
      <c r="R157" s="75">
        <v>93696</v>
      </c>
      <c r="S157" s="82">
        <v>6.6600700000000004E-4</v>
      </c>
      <c r="T157" s="82">
        <v>3.8000000000000003E-8</v>
      </c>
      <c r="U157" s="82"/>
      <c r="V157" s="150"/>
      <c r="W157" s="8" t="s">
        <v>1352</v>
      </c>
    </row>
    <row r="158" spans="1:23" x14ac:dyDescent="0.2">
      <c r="A158" s="75" t="s">
        <v>195</v>
      </c>
      <c r="B158" s="75" t="s">
        <v>101</v>
      </c>
      <c r="C158" s="76"/>
      <c r="D158" s="76"/>
      <c r="E158" s="77"/>
      <c r="F158" s="78">
        <v>7.011387</v>
      </c>
      <c r="G158" s="78">
        <v>0.18328385999999999</v>
      </c>
      <c r="H158" s="78">
        <v>2.6128119999999999</v>
      </c>
      <c r="I158" s="76">
        <v>1.8542295</v>
      </c>
      <c r="J158" s="78">
        <f>H158/I158</f>
        <v>1.409109282319152</v>
      </c>
      <c r="K158" s="79">
        <v>43753</v>
      </c>
      <c r="L158" s="80">
        <v>0.51527777777777772</v>
      </c>
      <c r="M158" s="81">
        <v>3279</v>
      </c>
      <c r="N158" s="81">
        <v>-1761</v>
      </c>
      <c r="O158" s="81">
        <v>-14</v>
      </c>
      <c r="P158" s="81">
        <v>-1</v>
      </c>
      <c r="Q158" s="75">
        <v>846582</v>
      </c>
      <c r="R158" s="75">
        <v>93696</v>
      </c>
      <c r="S158" s="82">
        <v>6.4563070000000003E-4</v>
      </c>
      <c r="T158" s="82">
        <v>3.7E-8</v>
      </c>
      <c r="U158" s="82"/>
      <c r="V158" s="150"/>
      <c r="W158" s="8" t="s">
        <v>1352</v>
      </c>
    </row>
    <row r="159" spans="1:23" x14ac:dyDescent="0.2">
      <c r="V159" s="145"/>
    </row>
    <row r="160" spans="1:23" x14ac:dyDescent="0.2">
      <c r="A160" s="30" t="s">
        <v>196</v>
      </c>
      <c r="B160" s="30" t="s">
        <v>101</v>
      </c>
      <c r="C160" s="31"/>
      <c r="D160" s="31"/>
      <c r="E160" s="32"/>
      <c r="F160" s="33">
        <v>6.118004</v>
      </c>
      <c r="G160" s="33">
        <v>0.21904799999999999</v>
      </c>
      <c r="H160" s="33">
        <v>2.5782660000000002</v>
      </c>
      <c r="I160" s="31">
        <v>1.8418749999999999</v>
      </c>
      <c r="J160" s="33">
        <f>H160/I160</f>
        <v>1.3998050899219547</v>
      </c>
      <c r="K160" s="34">
        <v>43753</v>
      </c>
      <c r="L160" s="35">
        <v>0.5180555555555556</v>
      </c>
      <c r="M160" s="36">
        <v>3239</v>
      </c>
      <c r="N160" s="36">
        <v>-1812</v>
      </c>
      <c r="O160" s="36">
        <v>-14</v>
      </c>
      <c r="P160" s="36">
        <v>-2</v>
      </c>
      <c r="Q160" s="30">
        <v>846582</v>
      </c>
      <c r="R160" s="30">
        <v>93696</v>
      </c>
      <c r="S160" s="37">
        <v>6.5909189999999998E-4</v>
      </c>
      <c r="T160" s="37">
        <v>3.8000000000000003E-8</v>
      </c>
      <c r="U160" s="30"/>
      <c r="V160" s="142"/>
      <c r="W160" s="30"/>
    </row>
    <row r="161" spans="1:23" x14ac:dyDescent="0.2">
      <c r="A161" s="30" t="s">
        <v>197</v>
      </c>
      <c r="B161" s="30" t="s">
        <v>198</v>
      </c>
      <c r="C161" s="31"/>
      <c r="D161" s="31"/>
      <c r="E161" s="32"/>
      <c r="F161" s="33">
        <v>5.9269800000000004</v>
      </c>
      <c r="G161" s="33">
        <v>0.14628263999999999</v>
      </c>
      <c r="H161" s="33">
        <v>2.692272</v>
      </c>
      <c r="I161" s="31">
        <v>1.8947094999999998</v>
      </c>
      <c r="J161" s="33">
        <f>H161/I161</f>
        <v>1.4209418383134724</v>
      </c>
      <c r="K161" s="34">
        <v>43753</v>
      </c>
      <c r="L161" s="35">
        <v>0.52083333333333337</v>
      </c>
      <c r="M161" s="36">
        <v>3269</v>
      </c>
      <c r="N161" s="36">
        <v>-1812</v>
      </c>
      <c r="O161" s="36">
        <v>-14</v>
      </c>
      <c r="P161" s="36">
        <v>-2</v>
      </c>
      <c r="Q161" s="30">
        <v>846582</v>
      </c>
      <c r="R161" s="30">
        <v>93696</v>
      </c>
      <c r="S161" s="37">
        <v>6.3507859999999995E-4</v>
      </c>
      <c r="T161" s="37">
        <v>3.8000000000000003E-8</v>
      </c>
      <c r="U161" s="30"/>
      <c r="V161" s="142"/>
      <c r="W161" s="30"/>
    </row>
    <row r="162" spans="1:23" x14ac:dyDescent="0.2">
      <c r="A162" s="30" t="s">
        <v>199</v>
      </c>
      <c r="B162" s="30" t="s">
        <v>101</v>
      </c>
      <c r="C162" s="31"/>
      <c r="D162" s="31"/>
      <c r="E162" s="32"/>
      <c r="F162" s="33">
        <v>5.9485340000000004</v>
      </c>
      <c r="G162" s="33">
        <v>0.19525979999999998</v>
      </c>
      <c r="H162" s="33">
        <v>2.7080340000000001</v>
      </c>
      <c r="I162" s="31">
        <v>1.9194555000000002</v>
      </c>
      <c r="J162" s="33">
        <f>H162/I162</f>
        <v>1.4108344788404836</v>
      </c>
      <c r="K162" s="34">
        <v>43753</v>
      </c>
      <c r="L162" s="35">
        <v>0.5229166666666667</v>
      </c>
      <c r="M162" s="36">
        <v>3299</v>
      </c>
      <c r="N162" s="36">
        <v>-1812</v>
      </c>
      <c r="O162" s="36">
        <v>-14</v>
      </c>
      <c r="P162" s="36">
        <v>-2</v>
      </c>
      <c r="Q162" s="30">
        <v>846582</v>
      </c>
      <c r="R162" s="30">
        <v>93696</v>
      </c>
      <c r="S162" s="37">
        <v>6.3174029999999999E-4</v>
      </c>
      <c r="T162" s="37">
        <v>3.8000000000000003E-8</v>
      </c>
      <c r="U162" s="30"/>
      <c r="V162" s="142"/>
      <c r="W162" s="30"/>
    </row>
    <row r="163" spans="1:23" x14ac:dyDescent="0.2">
      <c r="A163" s="30" t="s">
        <v>200</v>
      </c>
      <c r="B163" s="30" t="s">
        <v>101</v>
      </c>
      <c r="C163" s="31"/>
      <c r="D163" s="31"/>
      <c r="E163" s="32"/>
      <c r="F163" s="33">
        <v>5.9498100000000003</v>
      </c>
      <c r="G163" s="33">
        <v>0.19616964000000001</v>
      </c>
      <c r="H163" s="33">
        <v>2.7140789999999999</v>
      </c>
      <c r="I163" s="31">
        <v>1.9183104999999998</v>
      </c>
      <c r="J163" s="33">
        <f>H163/I163</f>
        <v>1.4148277872638451</v>
      </c>
      <c r="K163" s="34">
        <v>43753</v>
      </c>
      <c r="L163" s="35">
        <v>0.52500000000000002</v>
      </c>
      <c r="M163" s="36">
        <v>3329</v>
      </c>
      <c r="N163" s="36">
        <v>-1812</v>
      </c>
      <c r="O163" s="36">
        <v>-14</v>
      </c>
      <c r="P163" s="36">
        <v>-2</v>
      </c>
      <c r="Q163" s="30">
        <v>846582</v>
      </c>
      <c r="R163" s="30">
        <v>93696</v>
      </c>
      <c r="S163" s="37">
        <v>6.2862189999999998E-4</v>
      </c>
      <c r="T163" s="37">
        <v>3.7E-8</v>
      </c>
      <c r="U163" s="30"/>
      <c r="V163" s="142"/>
      <c r="W163" s="30"/>
    </row>
    <row r="164" spans="1:23" x14ac:dyDescent="0.2">
      <c r="A164" s="38"/>
      <c r="B164" s="38" t="s">
        <v>20</v>
      </c>
      <c r="C164" s="39"/>
      <c r="D164" s="39"/>
      <c r="E164" s="40"/>
      <c r="F164" s="39">
        <f>AVERAGE(F160:F163)</f>
        <v>5.9858320000000003</v>
      </c>
      <c r="G164" s="39">
        <f>2*STDEV(F160:F163)</f>
        <v>0.17747007550945937</v>
      </c>
      <c r="H164" s="39"/>
      <c r="I164" s="39"/>
      <c r="J164" s="39"/>
      <c r="K164" s="41"/>
      <c r="L164" s="42"/>
      <c r="M164" s="43"/>
      <c r="N164" s="43"/>
      <c r="O164" s="43"/>
      <c r="P164" s="43"/>
      <c r="Q164" s="38"/>
      <c r="R164" s="38"/>
      <c r="S164" s="44">
        <f>AVERAGE(S160:S163)</f>
        <v>6.3863317500000006E-4</v>
      </c>
      <c r="T164" s="44"/>
      <c r="U164" s="38"/>
      <c r="V164" s="143"/>
      <c r="W164" s="38"/>
    </row>
    <row r="165" spans="1:23" x14ac:dyDescent="0.2">
      <c r="A165" s="45"/>
      <c r="B165" s="45" t="s">
        <v>21</v>
      </c>
      <c r="C165" s="46">
        <v>12.33</v>
      </c>
      <c r="D165" s="46"/>
      <c r="E165" s="47">
        <f>((F165/1000+1)/(C165/1000+1)-1)*1000</f>
        <v>-6.2782703021740938</v>
      </c>
      <c r="F165" s="46">
        <f>AVERAGE(F160:F163,F132:F135)</f>
        <v>5.9743186250000004</v>
      </c>
      <c r="G165" s="46">
        <f>2*STDEV(F160:F163,F132:F135)</f>
        <v>0.14538151460774787</v>
      </c>
      <c r="H165" s="46"/>
      <c r="I165" s="46"/>
      <c r="J165" s="46"/>
      <c r="K165" s="48"/>
      <c r="L165" s="49"/>
      <c r="M165" s="50"/>
      <c r="N165" s="50"/>
      <c r="O165" s="50"/>
      <c r="P165" s="50"/>
      <c r="Q165" s="45"/>
      <c r="R165" s="45"/>
      <c r="S165" s="51">
        <f>AVERAGE(S160:S163,S132:S135)</f>
        <v>6.5023791249999995E-4</v>
      </c>
      <c r="T165" s="51"/>
      <c r="U165" s="45"/>
      <c r="V165" s="144"/>
      <c r="W165" s="45"/>
    </row>
    <row r="166" spans="1:23" x14ac:dyDescent="0.2">
      <c r="V166" s="145"/>
    </row>
    <row r="167" spans="1:23" x14ac:dyDescent="0.2">
      <c r="A167" s="1" t="s">
        <v>201</v>
      </c>
      <c r="B167" s="1" t="s">
        <v>202</v>
      </c>
      <c r="C167" s="9">
        <f t="shared" ref="C167:C182" si="12">((F167/1000+1)/($E$189/1000+1)-1)*1000</f>
        <v>2.0469454060900727</v>
      </c>
      <c r="D167" s="9">
        <f t="shared" ref="D167:D182" si="13">$G$189</f>
        <v>0.15158400896791732</v>
      </c>
      <c r="F167" s="4">
        <v>-4.2430479999999999</v>
      </c>
      <c r="G167" s="4">
        <v>0.23855419999999999</v>
      </c>
      <c r="H167" s="4">
        <v>2.6849229999999999</v>
      </c>
      <c r="I167" s="9">
        <v>1.8908794999999998</v>
      </c>
      <c r="J167" s="4">
        <f t="shared" ref="J167:J182" si="14">H167/I167</f>
        <v>1.4199334225158189</v>
      </c>
      <c r="K167" s="13">
        <v>43753</v>
      </c>
      <c r="L167" s="14">
        <v>0.52916666666666667</v>
      </c>
      <c r="M167" s="3">
        <v>-3730</v>
      </c>
      <c r="N167" s="3">
        <v>-350</v>
      </c>
      <c r="O167" s="3">
        <v>-5</v>
      </c>
      <c r="P167" s="3">
        <v>15</v>
      </c>
      <c r="Q167" s="1">
        <v>846582</v>
      </c>
      <c r="R167" s="1">
        <v>93696</v>
      </c>
      <c r="S167" s="2">
        <v>6.2256829999999999E-4</v>
      </c>
      <c r="T167" s="2">
        <v>3.7E-8</v>
      </c>
      <c r="U167" s="2">
        <f t="shared" ref="U167:U182" si="15">S167-$S$189</f>
        <v>-7.5982857142857171E-6</v>
      </c>
      <c r="V167" s="145"/>
    </row>
    <row r="168" spans="1:23" x14ac:dyDescent="0.2">
      <c r="A168" s="1" t="s">
        <v>203</v>
      </c>
      <c r="B168" s="1" t="s">
        <v>204</v>
      </c>
      <c r="C168" s="9">
        <f t="shared" si="12"/>
        <v>3.4932671767424761</v>
      </c>
      <c r="D168" s="9">
        <f t="shared" si="13"/>
        <v>0.15158400896791732</v>
      </c>
      <c r="F168" s="4">
        <v>-2.8058049999999999</v>
      </c>
      <c r="G168" s="4">
        <v>0.13522068000000001</v>
      </c>
      <c r="H168" s="4">
        <v>2.6826210000000001</v>
      </c>
      <c r="I168" s="9">
        <v>1.882374</v>
      </c>
      <c r="J168" s="4">
        <f t="shared" si="14"/>
        <v>1.4251264626476992</v>
      </c>
      <c r="K168" s="13">
        <v>43753</v>
      </c>
      <c r="L168" s="14">
        <v>0.53194444444444444</v>
      </c>
      <c r="M168" s="3">
        <v>-3673</v>
      </c>
      <c r="N168" s="3">
        <v>-357</v>
      </c>
      <c r="O168" s="3">
        <v>-6</v>
      </c>
      <c r="P168" s="3">
        <v>13</v>
      </c>
      <c r="Q168" s="1">
        <v>846582</v>
      </c>
      <c r="R168" s="1">
        <v>93696</v>
      </c>
      <c r="S168" s="2">
        <v>7.6329179999999998E-4</v>
      </c>
      <c r="T168" s="2">
        <v>3.7E-8</v>
      </c>
      <c r="U168" s="2">
        <f t="shared" si="15"/>
        <v>1.3312521428571428E-4</v>
      </c>
      <c r="V168" s="145"/>
    </row>
    <row r="169" spans="1:23" x14ac:dyDescent="0.2">
      <c r="A169" s="1" t="s">
        <v>205</v>
      </c>
      <c r="B169" s="1" t="s">
        <v>206</v>
      </c>
      <c r="C169" s="9">
        <f t="shared" si="12"/>
        <v>0.78577988797756682</v>
      </c>
      <c r="D169" s="9">
        <f t="shared" si="13"/>
        <v>0.15158400896791732</v>
      </c>
      <c r="F169" s="4">
        <v>-5.4962970000000002</v>
      </c>
      <c r="G169" s="4">
        <v>0.13858192</v>
      </c>
      <c r="H169" s="4">
        <v>2.6123789999999998</v>
      </c>
      <c r="I169" s="9">
        <v>1.8703949999999998</v>
      </c>
      <c r="J169" s="4">
        <f t="shared" si="14"/>
        <v>1.3966990929723402</v>
      </c>
      <c r="K169" s="13">
        <v>43753</v>
      </c>
      <c r="L169" s="14">
        <v>0.53402777777777777</v>
      </c>
      <c r="M169" s="3">
        <v>-3673</v>
      </c>
      <c r="N169" s="3">
        <v>-382</v>
      </c>
      <c r="O169" s="3">
        <v>-7</v>
      </c>
      <c r="P169" s="3">
        <v>13</v>
      </c>
      <c r="Q169" s="1">
        <v>846582</v>
      </c>
      <c r="R169" s="1">
        <v>93696</v>
      </c>
      <c r="S169" s="2">
        <v>6.7845850000000001E-4</v>
      </c>
      <c r="T169" s="2">
        <v>3.7E-8</v>
      </c>
      <c r="U169" s="2">
        <f t="shared" si="15"/>
        <v>4.8291914285714306E-5</v>
      </c>
      <c r="V169" s="145"/>
    </row>
    <row r="170" spans="1:23" x14ac:dyDescent="0.2">
      <c r="A170" s="1" t="s">
        <v>207</v>
      </c>
      <c r="B170" s="1" t="s">
        <v>208</v>
      </c>
      <c r="C170" s="9">
        <f t="shared" si="12"/>
        <v>-4.230782800581534</v>
      </c>
      <c r="D170" s="9">
        <f t="shared" si="13"/>
        <v>0.15158400896791732</v>
      </c>
      <c r="F170" s="4">
        <v>-10.48137</v>
      </c>
      <c r="G170" s="4">
        <v>0.21034420000000001</v>
      </c>
      <c r="H170" s="4">
        <v>2.6149429999999998</v>
      </c>
      <c r="I170" s="9">
        <v>1.8590175</v>
      </c>
      <c r="J170" s="4">
        <f t="shared" si="14"/>
        <v>1.4066263496712643</v>
      </c>
      <c r="K170" s="13">
        <v>43753</v>
      </c>
      <c r="L170" s="14">
        <v>0.53680555555555554</v>
      </c>
      <c r="M170" s="3">
        <v>-3661</v>
      </c>
      <c r="N170" s="3">
        <v>-418</v>
      </c>
      <c r="O170" s="3">
        <v>-6</v>
      </c>
      <c r="P170" s="3">
        <v>14</v>
      </c>
      <c r="Q170" s="1">
        <v>846582</v>
      </c>
      <c r="R170" s="1">
        <v>93696</v>
      </c>
      <c r="S170" s="2">
        <v>6.6452920000000003E-4</v>
      </c>
      <c r="T170" s="2">
        <v>3.8000000000000003E-8</v>
      </c>
      <c r="U170" s="2">
        <f t="shared" si="15"/>
        <v>3.436261428571433E-5</v>
      </c>
      <c r="V170" s="145"/>
    </row>
    <row r="171" spans="1:23" x14ac:dyDescent="0.2">
      <c r="A171" s="1" t="s">
        <v>209</v>
      </c>
      <c r="B171" s="1" t="s">
        <v>210</v>
      </c>
      <c r="C171" s="9">
        <f t="shared" si="12"/>
        <v>-4.2431705603386272</v>
      </c>
      <c r="D171" s="9">
        <f t="shared" si="13"/>
        <v>0.15158400896791732</v>
      </c>
      <c r="F171" s="4">
        <v>-10.493679999999999</v>
      </c>
      <c r="G171" s="4">
        <v>0.16426438000000002</v>
      </c>
      <c r="H171" s="4">
        <v>2.6108009999999999</v>
      </c>
      <c r="I171" s="9">
        <v>1.8427955</v>
      </c>
      <c r="J171" s="4">
        <f t="shared" si="14"/>
        <v>1.4167611110402645</v>
      </c>
      <c r="K171" s="13">
        <v>43753</v>
      </c>
      <c r="L171" s="14">
        <v>0.53888888888888886</v>
      </c>
      <c r="M171" s="3">
        <v>-3543</v>
      </c>
      <c r="N171" s="3">
        <v>-486</v>
      </c>
      <c r="O171" s="3">
        <v>-6</v>
      </c>
      <c r="P171" s="3">
        <v>14</v>
      </c>
      <c r="Q171" s="1">
        <v>846582</v>
      </c>
      <c r="R171" s="1">
        <v>93696</v>
      </c>
      <c r="S171" s="2">
        <v>6.6907689999999998E-4</v>
      </c>
      <c r="T171" s="2">
        <v>3.7E-8</v>
      </c>
      <c r="U171" s="2">
        <f t="shared" si="15"/>
        <v>3.891031428571428E-5</v>
      </c>
      <c r="V171" s="145"/>
    </row>
    <row r="172" spans="1:23" x14ac:dyDescent="0.2">
      <c r="A172" s="1" t="s">
        <v>211</v>
      </c>
      <c r="B172" s="1" t="s">
        <v>212</v>
      </c>
      <c r="C172" s="9">
        <f t="shared" si="12"/>
        <v>2.7254384046393465</v>
      </c>
      <c r="D172" s="9">
        <f t="shared" si="13"/>
        <v>0.15158400896791732</v>
      </c>
      <c r="F172" s="4">
        <v>-3.5688140000000002</v>
      </c>
      <c r="G172" s="4">
        <v>0.12876246</v>
      </c>
      <c r="H172" s="4">
        <v>2.574678</v>
      </c>
      <c r="I172" s="9">
        <v>1.8298399999999999</v>
      </c>
      <c r="J172" s="4">
        <f t="shared" si="14"/>
        <v>1.407050889695274</v>
      </c>
      <c r="K172" s="13">
        <v>43753</v>
      </c>
      <c r="L172" s="14">
        <v>0.54166666666666663</v>
      </c>
      <c r="M172" s="3">
        <v>-3735</v>
      </c>
      <c r="N172" s="3">
        <v>-422</v>
      </c>
      <c r="O172" s="3">
        <v>-6</v>
      </c>
      <c r="P172" s="3">
        <v>15</v>
      </c>
      <c r="Q172" s="1">
        <v>846582</v>
      </c>
      <c r="R172" s="1">
        <v>93696</v>
      </c>
      <c r="S172" s="2">
        <v>6.7091860000000004E-4</v>
      </c>
      <c r="T172" s="2">
        <v>3.7E-8</v>
      </c>
      <c r="U172" s="2">
        <f t="shared" si="15"/>
        <v>4.0752014285714341E-5</v>
      </c>
      <c r="V172" s="145"/>
    </row>
    <row r="173" spans="1:23" x14ac:dyDescent="0.2">
      <c r="A173" s="1" t="s">
        <v>216</v>
      </c>
      <c r="B173" s="1" t="s">
        <v>217</v>
      </c>
      <c r="C173" s="9">
        <f t="shared" si="12"/>
        <v>-5.9940712166481891</v>
      </c>
      <c r="D173" s="9">
        <f t="shared" si="13"/>
        <v>0.15158400896791732</v>
      </c>
      <c r="F173" s="4">
        <v>-12.23359</v>
      </c>
      <c r="G173" s="4">
        <v>0.14597514</v>
      </c>
      <c r="H173" s="4">
        <v>2.6909619999999999</v>
      </c>
      <c r="I173" s="9">
        <v>1.8904475000000003</v>
      </c>
      <c r="J173" s="4">
        <f t="shared" si="14"/>
        <v>1.4234523836287436</v>
      </c>
      <c r="K173" s="13">
        <v>43753</v>
      </c>
      <c r="L173" s="14">
        <v>0.54513888888888884</v>
      </c>
      <c r="M173" s="3">
        <v>-3295</v>
      </c>
      <c r="N173" s="3">
        <v>-654</v>
      </c>
      <c r="O173" s="3">
        <v>-7</v>
      </c>
      <c r="P173" s="3">
        <v>8</v>
      </c>
      <c r="Q173" s="1">
        <v>846582</v>
      </c>
      <c r="R173" s="1">
        <v>93696</v>
      </c>
      <c r="S173" s="2">
        <v>7.7572450000000005E-4</v>
      </c>
      <c r="T173" s="2">
        <v>3.5999999999999998E-8</v>
      </c>
      <c r="U173" s="2">
        <f t="shared" si="15"/>
        <v>1.4555791428571435E-4</v>
      </c>
      <c r="V173" s="145"/>
    </row>
    <row r="174" spans="1:23" x14ac:dyDescent="0.2">
      <c r="A174" s="1" t="s">
        <v>218</v>
      </c>
      <c r="B174" s="1" t="s">
        <v>219</v>
      </c>
      <c r="C174" s="9">
        <f t="shared" si="12"/>
        <v>-5.2235042565433876</v>
      </c>
      <c r="D174" s="9">
        <f t="shared" si="13"/>
        <v>0.15158400896791732</v>
      </c>
      <c r="F174" s="4">
        <v>-11.46786</v>
      </c>
      <c r="G174" s="4">
        <v>0.19246257999999999</v>
      </c>
      <c r="H174" s="4">
        <v>2.7289629999999998</v>
      </c>
      <c r="I174" s="9">
        <v>1.9080590000000002</v>
      </c>
      <c r="J174" s="4">
        <f t="shared" si="14"/>
        <v>1.4302298828285707</v>
      </c>
      <c r="K174" s="13">
        <v>43753</v>
      </c>
      <c r="L174" s="14">
        <v>0.54791666666666672</v>
      </c>
      <c r="M174" s="3">
        <v>-3251</v>
      </c>
      <c r="N174" s="3">
        <v>-657</v>
      </c>
      <c r="O174" s="3">
        <v>-9</v>
      </c>
      <c r="P174" s="3">
        <v>6</v>
      </c>
      <c r="Q174" s="1">
        <v>846582</v>
      </c>
      <c r="R174" s="1">
        <v>93696</v>
      </c>
      <c r="S174" s="2">
        <v>6.3906040000000002E-4</v>
      </c>
      <c r="T174" s="2">
        <v>3.5999999999999998E-8</v>
      </c>
      <c r="U174" s="2">
        <f t="shared" si="15"/>
        <v>8.893814285714321E-6</v>
      </c>
      <c r="V174" s="145"/>
    </row>
    <row r="175" spans="1:23" x14ac:dyDescent="0.2">
      <c r="A175" s="1" t="s">
        <v>220</v>
      </c>
      <c r="B175" s="1" t="s">
        <v>221</v>
      </c>
      <c r="C175" s="9">
        <f t="shared" si="12"/>
        <v>-3.861655736686842</v>
      </c>
      <c r="D175" s="9">
        <f t="shared" si="13"/>
        <v>0.15158400896791732</v>
      </c>
      <c r="F175" s="4">
        <v>-10.114560000000001</v>
      </c>
      <c r="G175" s="4">
        <v>0.17247479999999998</v>
      </c>
      <c r="H175" s="4">
        <v>2.7075559999999999</v>
      </c>
      <c r="I175" s="9">
        <v>1.9032525</v>
      </c>
      <c r="J175" s="4">
        <f t="shared" si="14"/>
        <v>1.4225942170048378</v>
      </c>
      <c r="K175" s="13">
        <v>43753</v>
      </c>
      <c r="L175" s="14">
        <v>0.55000000000000004</v>
      </c>
      <c r="M175" s="3">
        <v>-3246</v>
      </c>
      <c r="N175" s="3">
        <v>-681</v>
      </c>
      <c r="O175" s="3">
        <v>-9</v>
      </c>
      <c r="P175" s="3">
        <v>6</v>
      </c>
      <c r="Q175" s="1">
        <v>846582</v>
      </c>
      <c r="R175" s="1">
        <v>93696</v>
      </c>
      <c r="S175" s="2">
        <v>6.0826670000000002E-4</v>
      </c>
      <c r="T175" s="2">
        <v>3.5999999999999998E-8</v>
      </c>
      <c r="U175" s="2">
        <f t="shared" si="15"/>
        <v>-2.1899885714285689E-5</v>
      </c>
      <c r="V175" s="145"/>
    </row>
    <row r="176" spans="1:23" x14ac:dyDescent="0.2">
      <c r="A176" s="1" t="s">
        <v>222</v>
      </c>
      <c r="B176" s="1" t="s">
        <v>223</v>
      </c>
      <c r="C176" s="9">
        <f t="shared" si="12"/>
        <v>-4.0163769440524355</v>
      </c>
      <c r="D176" s="9">
        <f t="shared" si="13"/>
        <v>0.15158400896791732</v>
      </c>
      <c r="F176" s="4">
        <v>-10.26831</v>
      </c>
      <c r="G176" s="4">
        <v>0.17125402000000001</v>
      </c>
      <c r="H176" s="4">
        <v>2.7004419999999998</v>
      </c>
      <c r="I176" s="9">
        <v>1.9045854999999998</v>
      </c>
      <c r="J176" s="4">
        <f t="shared" si="14"/>
        <v>1.4178633618706014</v>
      </c>
      <c r="K176" s="13">
        <v>43753</v>
      </c>
      <c r="L176" s="14">
        <v>0.55208333333333337</v>
      </c>
      <c r="M176" s="3">
        <v>-3216</v>
      </c>
      <c r="N176" s="3">
        <v>-681</v>
      </c>
      <c r="O176" s="3">
        <v>-10</v>
      </c>
      <c r="P176" s="3">
        <v>5</v>
      </c>
      <c r="Q176" s="1">
        <v>846582</v>
      </c>
      <c r="R176" s="1">
        <v>93696</v>
      </c>
      <c r="S176" s="2">
        <v>6.4789299999999997E-4</v>
      </c>
      <c r="T176" s="2">
        <v>3.5999999999999998E-8</v>
      </c>
      <c r="U176" s="2">
        <f t="shared" si="15"/>
        <v>1.7726414285714268E-5</v>
      </c>
      <c r="V176" s="145"/>
    </row>
    <row r="177" spans="1:23" x14ac:dyDescent="0.2">
      <c r="A177" s="1" t="s">
        <v>224</v>
      </c>
      <c r="B177" s="1" t="s">
        <v>225</v>
      </c>
      <c r="C177" s="9">
        <f t="shared" si="12"/>
        <v>-3.6970857068399088</v>
      </c>
      <c r="D177" s="9">
        <f t="shared" si="13"/>
        <v>0.15158400896791732</v>
      </c>
      <c r="F177" s="4">
        <v>-9.9510229999999993</v>
      </c>
      <c r="G177" s="4">
        <v>0.10835351999999999</v>
      </c>
      <c r="H177" s="4">
        <v>2.687799</v>
      </c>
      <c r="I177" s="9">
        <v>1.8933199999999999</v>
      </c>
      <c r="J177" s="4">
        <f t="shared" si="14"/>
        <v>1.4196221452263749</v>
      </c>
      <c r="K177" s="13">
        <v>43753</v>
      </c>
      <c r="L177" s="14">
        <v>0.5541666666666667</v>
      </c>
      <c r="M177" s="3">
        <v>-3095</v>
      </c>
      <c r="N177" s="3">
        <v>-701</v>
      </c>
      <c r="O177" s="3">
        <v>-10</v>
      </c>
      <c r="P177" s="3">
        <v>4</v>
      </c>
      <c r="Q177" s="1">
        <v>846582</v>
      </c>
      <c r="R177" s="1">
        <v>93696</v>
      </c>
      <c r="S177" s="2">
        <v>7.2000470000000002E-4</v>
      </c>
      <c r="T177" s="2">
        <v>3.5999999999999998E-8</v>
      </c>
      <c r="U177" s="2">
        <f t="shared" si="15"/>
        <v>8.9838114285714318E-5</v>
      </c>
      <c r="V177" s="145"/>
    </row>
    <row r="178" spans="1:23" x14ac:dyDescent="0.2">
      <c r="A178" s="1" t="s">
        <v>226</v>
      </c>
      <c r="B178" s="1" t="s">
        <v>227</v>
      </c>
      <c r="C178" s="9">
        <f t="shared" si="12"/>
        <v>-4.2412384320905661</v>
      </c>
      <c r="D178" s="9">
        <f t="shared" si="13"/>
        <v>0.15158400896791732</v>
      </c>
      <c r="F178" s="4">
        <v>-10.491759999999999</v>
      </c>
      <c r="G178" s="4">
        <v>0.18279584000000001</v>
      </c>
      <c r="H178" s="4">
        <v>2.6582400000000002</v>
      </c>
      <c r="I178" s="9">
        <v>1.8900154999999998</v>
      </c>
      <c r="J178" s="4">
        <f t="shared" si="14"/>
        <v>1.4064646559776892</v>
      </c>
      <c r="K178" s="13">
        <v>43753</v>
      </c>
      <c r="L178" s="14">
        <v>0.55694444444444446</v>
      </c>
      <c r="M178" s="3">
        <v>-2820</v>
      </c>
      <c r="N178" s="3">
        <v>-723</v>
      </c>
      <c r="O178" s="3">
        <v>-11</v>
      </c>
      <c r="P178" s="3">
        <v>2</v>
      </c>
      <c r="Q178" s="1">
        <v>846582</v>
      </c>
      <c r="R178" s="1">
        <v>93696</v>
      </c>
      <c r="S178" s="2">
        <v>8.0753879999999995E-4</v>
      </c>
      <c r="T178" s="2">
        <v>3.5999999999999998E-8</v>
      </c>
      <c r="U178" s="2">
        <f t="shared" si="15"/>
        <v>1.7737221428571425E-4</v>
      </c>
      <c r="V178" s="145"/>
    </row>
    <row r="179" spans="1:23" x14ac:dyDescent="0.2">
      <c r="A179" s="1" t="s">
        <v>228</v>
      </c>
      <c r="B179" s="1" t="s">
        <v>229</v>
      </c>
      <c r="C179" s="9">
        <f t="shared" si="12"/>
        <v>-2.4677590458320742</v>
      </c>
      <c r="D179" s="9">
        <f t="shared" si="13"/>
        <v>0.15158400896791732</v>
      </c>
      <c r="F179" s="4">
        <v>-8.7294129999999992</v>
      </c>
      <c r="G179" s="4">
        <v>0.16700021999999998</v>
      </c>
      <c r="H179" s="4">
        <v>2.6643729999999999</v>
      </c>
      <c r="I179" s="9">
        <v>1.8729299999999998</v>
      </c>
      <c r="J179" s="4">
        <f t="shared" si="14"/>
        <v>1.4225694500061403</v>
      </c>
      <c r="K179" s="13">
        <v>43753</v>
      </c>
      <c r="L179" s="14">
        <v>0.55902777777777779</v>
      </c>
      <c r="M179" s="3">
        <v>-2645</v>
      </c>
      <c r="N179" s="3">
        <v>-749</v>
      </c>
      <c r="O179" s="3">
        <v>-11</v>
      </c>
      <c r="P179" s="3">
        <v>1</v>
      </c>
      <c r="Q179" s="1">
        <v>846582</v>
      </c>
      <c r="R179" s="1">
        <v>93696</v>
      </c>
      <c r="S179" s="2">
        <v>9.7050870000000005E-4</v>
      </c>
      <c r="T179" s="2">
        <v>3.5999999999999998E-8</v>
      </c>
      <c r="U179" s="2">
        <f t="shared" si="15"/>
        <v>3.4034211428571434E-4</v>
      </c>
      <c r="V179" s="145"/>
    </row>
    <row r="180" spans="1:23" x14ac:dyDescent="0.2">
      <c r="A180" s="1" t="s">
        <v>230</v>
      </c>
      <c r="B180" s="1" t="s">
        <v>231</v>
      </c>
      <c r="C180" s="9">
        <f t="shared" si="12"/>
        <v>-3.7116954140825609</v>
      </c>
      <c r="D180" s="9">
        <f t="shared" si="13"/>
        <v>0.15158400896791732</v>
      </c>
      <c r="F180" s="4">
        <v>-9.965541</v>
      </c>
      <c r="G180" s="4">
        <v>0.2020332</v>
      </c>
      <c r="H180" s="4">
        <v>2.619999</v>
      </c>
      <c r="I180" s="9">
        <v>1.8642180000000002</v>
      </c>
      <c r="J180" s="4">
        <f t="shared" si="14"/>
        <v>1.4054144955150094</v>
      </c>
      <c r="K180" s="13">
        <v>43753</v>
      </c>
      <c r="L180" s="14">
        <v>0.56111111111111112</v>
      </c>
      <c r="M180" s="3">
        <v>-2533</v>
      </c>
      <c r="N180" s="3">
        <v>-712</v>
      </c>
      <c r="O180" s="3">
        <v>-11</v>
      </c>
      <c r="P180" s="3">
        <v>2</v>
      </c>
      <c r="Q180" s="1">
        <v>846582</v>
      </c>
      <c r="R180" s="1">
        <v>93696</v>
      </c>
      <c r="S180" s="2">
        <v>1.0958490000000001E-3</v>
      </c>
      <c r="T180" s="2">
        <v>3.5999999999999998E-8</v>
      </c>
      <c r="U180" s="2">
        <f t="shared" si="15"/>
        <v>4.6568241428571438E-4</v>
      </c>
      <c r="V180" s="145"/>
    </row>
    <row r="181" spans="1:23" x14ac:dyDescent="0.2">
      <c r="A181" s="1" t="s">
        <v>232</v>
      </c>
      <c r="B181" s="1" t="s">
        <v>233</v>
      </c>
      <c r="C181" s="9">
        <f t="shared" si="12"/>
        <v>-3.6978495012880419</v>
      </c>
      <c r="D181" s="9">
        <f t="shared" si="13"/>
        <v>0.15158400896791732</v>
      </c>
      <c r="F181" s="4">
        <v>-9.9517819999999997</v>
      </c>
      <c r="G181" s="4">
        <v>0.18485741999999999</v>
      </c>
      <c r="H181" s="4">
        <v>2.62018</v>
      </c>
      <c r="I181" s="9">
        <v>1.858285</v>
      </c>
      <c r="J181" s="4">
        <f t="shared" si="14"/>
        <v>1.4099990044584119</v>
      </c>
      <c r="K181" s="13">
        <v>43753</v>
      </c>
      <c r="L181" s="14">
        <v>0.56319444444444444</v>
      </c>
      <c r="M181" s="3">
        <v>-2521</v>
      </c>
      <c r="N181" s="3">
        <v>-803</v>
      </c>
      <c r="O181" s="3">
        <v>-12</v>
      </c>
      <c r="P181" s="3">
        <v>1</v>
      </c>
      <c r="Q181" s="1">
        <v>846582</v>
      </c>
      <c r="R181" s="1">
        <v>93696</v>
      </c>
      <c r="S181" s="2">
        <v>1.052348E-3</v>
      </c>
      <c r="T181" s="2">
        <v>3.5000000000000002E-8</v>
      </c>
      <c r="U181" s="2">
        <f t="shared" si="15"/>
        <v>4.2218141428571434E-4</v>
      </c>
      <c r="V181" s="145"/>
    </row>
    <row r="182" spans="1:23" x14ac:dyDescent="0.2">
      <c r="A182" s="1" t="s">
        <v>234</v>
      </c>
      <c r="B182" s="1" t="s">
        <v>235</v>
      </c>
      <c r="C182" s="9">
        <f t="shared" si="12"/>
        <v>-5.3997103275009728</v>
      </c>
      <c r="D182" s="9">
        <f t="shared" si="13"/>
        <v>0.15158400896791732</v>
      </c>
      <c r="F182" s="4">
        <v>-11.64296</v>
      </c>
      <c r="G182" s="4">
        <v>0.17111419999999999</v>
      </c>
      <c r="H182" s="4">
        <v>2.6063779999999999</v>
      </c>
      <c r="I182" s="9">
        <v>1.8392655</v>
      </c>
      <c r="J182" s="4">
        <f t="shared" si="14"/>
        <v>1.4170754575671647</v>
      </c>
      <c r="K182" s="13">
        <v>43753</v>
      </c>
      <c r="L182" s="14">
        <v>0.56597222222222221</v>
      </c>
      <c r="M182" s="3">
        <v>-3398</v>
      </c>
      <c r="N182" s="3">
        <v>-615</v>
      </c>
      <c r="O182" s="3">
        <v>-8</v>
      </c>
      <c r="P182" s="3">
        <v>9</v>
      </c>
      <c r="Q182" s="1">
        <v>846582</v>
      </c>
      <c r="R182" s="1">
        <v>93696</v>
      </c>
      <c r="S182" s="2">
        <v>7.8557900000000001E-4</v>
      </c>
      <c r="T182" s="2">
        <v>3.5000000000000002E-8</v>
      </c>
      <c r="U182" s="2">
        <f t="shared" si="15"/>
        <v>1.554124142857143E-4</v>
      </c>
      <c r="V182" s="145"/>
    </row>
    <row r="183" spans="1:23" x14ac:dyDescent="0.2">
      <c r="V183" s="145"/>
    </row>
    <row r="184" spans="1:23" x14ac:dyDescent="0.2">
      <c r="A184" s="30" t="s">
        <v>237</v>
      </c>
      <c r="B184" s="30" t="s">
        <v>648</v>
      </c>
      <c r="C184" s="31"/>
      <c r="D184" s="31"/>
      <c r="E184" s="32"/>
      <c r="F184" s="33">
        <v>5.9918909999999999</v>
      </c>
      <c r="G184" s="33">
        <v>0.14047764000000001</v>
      </c>
      <c r="H184" s="33">
        <v>2.6798570000000002</v>
      </c>
      <c r="I184" s="31">
        <v>1.8917619999999999</v>
      </c>
      <c r="J184" s="33">
        <f>H184/I184</f>
        <v>1.4165931020921239</v>
      </c>
      <c r="K184" s="34">
        <v>43753</v>
      </c>
      <c r="L184" s="35">
        <v>0.56944444444444442</v>
      </c>
      <c r="M184" s="36">
        <v>3239</v>
      </c>
      <c r="N184" s="36">
        <v>-1842</v>
      </c>
      <c r="O184" s="36">
        <v>-14</v>
      </c>
      <c r="P184" s="36">
        <v>-1</v>
      </c>
      <c r="Q184" s="30">
        <v>846582</v>
      </c>
      <c r="R184" s="30">
        <v>93696</v>
      </c>
      <c r="S184" s="37">
        <v>6.1784229999999995E-4</v>
      </c>
      <c r="T184" s="37">
        <v>3.5999999999999998E-8</v>
      </c>
      <c r="U184" s="30"/>
      <c r="V184" s="142"/>
      <c r="W184" s="30"/>
    </row>
    <row r="185" spans="1:23" x14ac:dyDescent="0.2">
      <c r="A185" s="30" t="s">
        <v>238</v>
      </c>
      <c r="B185" s="30" t="s">
        <v>101</v>
      </c>
      <c r="C185" s="31"/>
      <c r="D185" s="31"/>
      <c r="E185" s="32"/>
      <c r="F185" s="33">
        <v>5.8814830000000002</v>
      </c>
      <c r="G185" s="33">
        <v>0.17964584</v>
      </c>
      <c r="H185" s="33">
        <v>2.6911139999999998</v>
      </c>
      <c r="I185" s="31">
        <v>1.912471</v>
      </c>
      <c r="J185" s="33">
        <f>H185/I185</f>
        <v>1.4071397683938736</v>
      </c>
      <c r="K185" s="34">
        <v>43753</v>
      </c>
      <c r="L185" s="35">
        <v>0.57152777777777775</v>
      </c>
      <c r="M185" s="36">
        <v>3269</v>
      </c>
      <c r="N185" s="36">
        <v>-1842</v>
      </c>
      <c r="O185" s="36">
        <v>-14</v>
      </c>
      <c r="P185" s="36">
        <v>-1</v>
      </c>
      <c r="Q185" s="30">
        <v>846582</v>
      </c>
      <c r="R185" s="30">
        <v>93696</v>
      </c>
      <c r="S185" s="37">
        <v>6.0812810000000002E-4</v>
      </c>
      <c r="T185" s="37">
        <v>3.5999999999999998E-8</v>
      </c>
      <c r="U185" s="30"/>
      <c r="V185" s="142"/>
      <c r="W185" s="30"/>
    </row>
    <row r="186" spans="1:23" x14ac:dyDescent="0.2">
      <c r="A186" s="30" t="s">
        <v>239</v>
      </c>
      <c r="B186" s="30" t="s">
        <v>101</v>
      </c>
      <c r="C186" s="31"/>
      <c r="D186" s="31"/>
      <c r="E186" s="32"/>
      <c r="F186" s="33">
        <v>6.0500850000000002</v>
      </c>
      <c r="G186" s="33">
        <v>0.17765565999999999</v>
      </c>
      <c r="H186" s="33">
        <v>2.7008260000000002</v>
      </c>
      <c r="I186" s="31">
        <v>1.9194179999999998</v>
      </c>
      <c r="J186" s="33">
        <f>H186/I186</f>
        <v>1.4071067375631574</v>
      </c>
      <c r="K186" s="34">
        <v>43753</v>
      </c>
      <c r="L186" s="35">
        <v>0.57361111111111107</v>
      </c>
      <c r="M186" s="36">
        <v>3299</v>
      </c>
      <c r="N186" s="36">
        <v>-1842</v>
      </c>
      <c r="O186" s="36">
        <v>-15</v>
      </c>
      <c r="P186" s="36">
        <v>-2</v>
      </c>
      <c r="Q186" s="30">
        <v>846582</v>
      </c>
      <c r="R186" s="30">
        <v>93696</v>
      </c>
      <c r="S186" s="37">
        <v>6.0394769999999999E-4</v>
      </c>
      <c r="T186" s="37">
        <v>3.5999999999999998E-8</v>
      </c>
      <c r="U186" s="30"/>
      <c r="V186" s="142"/>
      <c r="W186" s="30"/>
    </row>
    <row r="187" spans="1:23" x14ac:dyDescent="0.2">
      <c r="A187" s="30" t="s">
        <v>240</v>
      </c>
      <c r="B187" s="30" t="s">
        <v>101</v>
      </c>
      <c r="C187" s="31"/>
      <c r="D187" s="31"/>
      <c r="E187" s="32"/>
      <c r="F187" s="33">
        <v>5.9368800000000004</v>
      </c>
      <c r="G187" s="33">
        <v>0.22635920000000001</v>
      </c>
      <c r="H187" s="33">
        <v>2.7185540000000001</v>
      </c>
      <c r="I187" s="31">
        <v>1.9170710000000002</v>
      </c>
      <c r="J187" s="33">
        <f>H187/I187</f>
        <v>1.4180768474407051</v>
      </c>
      <c r="K187" s="34">
        <v>43753</v>
      </c>
      <c r="L187" s="35">
        <v>0.5756944444444444</v>
      </c>
      <c r="M187" s="36">
        <v>3329</v>
      </c>
      <c r="N187" s="36">
        <v>-1842</v>
      </c>
      <c r="O187" s="36">
        <v>-15</v>
      </c>
      <c r="P187" s="36">
        <v>-1</v>
      </c>
      <c r="Q187" s="30">
        <v>846582</v>
      </c>
      <c r="R187" s="30">
        <v>93696</v>
      </c>
      <c r="S187" s="37">
        <v>6.0256890000000003E-4</v>
      </c>
      <c r="T187" s="37">
        <v>3.5999999999999998E-8</v>
      </c>
      <c r="U187" s="30"/>
      <c r="V187" s="142"/>
      <c r="W187" s="30"/>
    </row>
    <row r="188" spans="1:23" x14ac:dyDescent="0.2">
      <c r="A188" s="38"/>
      <c r="B188" s="38" t="s">
        <v>20</v>
      </c>
      <c r="C188" s="39"/>
      <c r="D188" s="39"/>
      <c r="E188" s="40"/>
      <c r="F188" s="39">
        <f>AVERAGE(F184:F187)</f>
        <v>5.9650847500000008</v>
      </c>
      <c r="G188" s="39">
        <f>2*STDEV(F184:F187)</f>
        <v>0.14481426294740427</v>
      </c>
      <c r="H188" s="39"/>
      <c r="I188" s="39"/>
      <c r="J188" s="39"/>
      <c r="K188" s="41"/>
      <c r="L188" s="42"/>
      <c r="M188" s="43"/>
      <c r="N188" s="43"/>
      <c r="O188" s="43"/>
      <c r="P188" s="43"/>
      <c r="Q188" s="38"/>
      <c r="R188" s="38"/>
      <c r="S188" s="44">
        <f>AVERAGE(S184:S187)</f>
        <v>6.0812174999999992E-4</v>
      </c>
      <c r="T188" s="44"/>
      <c r="U188" s="38"/>
      <c r="V188" s="143"/>
      <c r="W188" s="38"/>
    </row>
    <row r="189" spans="1:23" x14ac:dyDescent="0.2">
      <c r="A189" s="45"/>
      <c r="B189" s="45" t="s">
        <v>21</v>
      </c>
      <c r="C189" s="46">
        <v>12.33</v>
      </c>
      <c r="D189" s="46"/>
      <c r="E189" s="47">
        <f>((F189/1000+1)/(C189/1000+1)-1)*1000</f>
        <v>-6.2771444341271909</v>
      </c>
      <c r="F189" s="46">
        <f>AVERAGE(F184:F187,F160:F163)</f>
        <v>5.9754583750000005</v>
      </c>
      <c r="G189" s="46">
        <f>2*STDEV(F184:F187,F160:F163)</f>
        <v>0.15158400896791732</v>
      </c>
      <c r="H189" s="46"/>
      <c r="I189" s="46"/>
      <c r="J189" s="46"/>
      <c r="K189" s="48"/>
      <c r="L189" s="49"/>
      <c r="M189" s="50"/>
      <c r="N189" s="50"/>
      <c r="O189" s="50"/>
      <c r="P189" s="50"/>
      <c r="Q189" s="45"/>
      <c r="R189" s="45"/>
      <c r="S189" s="51">
        <f>AVERAGE(S184:S187,S156:S159)</f>
        <v>6.301665857142857E-4</v>
      </c>
      <c r="T189" s="51"/>
      <c r="U189" s="45"/>
      <c r="V189" s="144"/>
      <c r="W189" s="45"/>
    </row>
    <row r="190" spans="1:23" x14ac:dyDescent="0.2">
      <c r="V190" s="145"/>
    </row>
    <row r="191" spans="1:23" x14ac:dyDescent="0.2">
      <c r="A191" s="25"/>
      <c r="B191" s="25" t="s">
        <v>236</v>
      </c>
      <c r="C191" s="25"/>
      <c r="D191" s="25"/>
      <c r="E191" s="26"/>
      <c r="F191" s="27"/>
      <c r="G191" s="27"/>
      <c r="H191" s="27"/>
      <c r="I191" s="27"/>
      <c r="J191" s="27"/>
      <c r="K191" s="25"/>
      <c r="L191" s="25"/>
      <c r="M191" s="28"/>
      <c r="N191" s="28"/>
      <c r="O191" s="28"/>
      <c r="P191" s="28"/>
      <c r="Q191" s="25"/>
      <c r="R191" s="25"/>
      <c r="S191" s="29"/>
      <c r="T191" s="25"/>
      <c r="U191" s="25"/>
      <c r="V191" s="141"/>
      <c r="W191" s="25"/>
    </row>
    <row r="192" spans="1:23" x14ac:dyDescent="0.2">
      <c r="V192" s="145"/>
    </row>
    <row r="193" spans="1:23" x14ac:dyDescent="0.2">
      <c r="A193" s="30" t="s">
        <v>242</v>
      </c>
      <c r="B193" s="30" t="s">
        <v>241</v>
      </c>
      <c r="C193" s="31"/>
      <c r="D193" s="31"/>
      <c r="E193" s="32"/>
      <c r="F193" s="33">
        <v>5.8395900000000003</v>
      </c>
      <c r="G193" s="33">
        <v>0.16541874000000001</v>
      </c>
      <c r="H193" s="33">
        <v>2.7032090000000002</v>
      </c>
      <c r="I193" s="31">
        <v>1.8640299999999999</v>
      </c>
      <c r="J193" s="33">
        <f>H193/I193</f>
        <v>1.4501960805351848</v>
      </c>
      <c r="K193" s="34">
        <v>43753</v>
      </c>
      <c r="L193" s="35">
        <v>0.5854166666666667</v>
      </c>
      <c r="M193" s="36">
        <v>994</v>
      </c>
      <c r="N193" s="36">
        <v>863</v>
      </c>
      <c r="O193" s="36">
        <v>-11</v>
      </c>
      <c r="P193" s="36">
        <v>20</v>
      </c>
      <c r="Q193" s="30">
        <v>846582</v>
      </c>
      <c r="R193" s="30">
        <v>93696</v>
      </c>
      <c r="S193" s="37">
        <v>6.0998400000000005E-4</v>
      </c>
      <c r="T193" s="37">
        <v>3.5000000000000002E-8</v>
      </c>
      <c r="U193" s="30"/>
      <c r="V193" s="142"/>
      <c r="W193" s="30"/>
    </row>
    <row r="194" spans="1:23" x14ac:dyDescent="0.2">
      <c r="A194" s="30" t="s">
        <v>243</v>
      </c>
      <c r="B194" s="30" t="s">
        <v>241</v>
      </c>
      <c r="C194" s="31"/>
      <c r="D194" s="31"/>
      <c r="E194" s="32"/>
      <c r="F194" s="33">
        <v>5.8487780000000003</v>
      </c>
      <c r="G194" s="33">
        <v>0.20935019999999999</v>
      </c>
      <c r="H194" s="33">
        <v>2.7028989999999999</v>
      </c>
      <c r="I194" s="31">
        <v>1.8658890000000001</v>
      </c>
      <c r="J194" s="33">
        <f>H194/I194</f>
        <v>1.4485850980417376</v>
      </c>
      <c r="K194" s="34">
        <v>43753</v>
      </c>
      <c r="L194" s="35">
        <v>0.58750000000000002</v>
      </c>
      <c r="M194" s="36">
        <v>1024</v>
      </c>
      <c r="N194" s="36">
        <v>863</v>
      </c>
      <c r="O194" s="36">
        <v>-12</v>
      </c>
      <c r="P194" s="36">
        <v>20</v>
      </c>
      <c r="Q194" s="30">
        <v>846582</v>
      </c>
      <c r="R194" s="30">
        <v>93696</v>
      </c>
      <c r="S194" s="37">
        <v>6.3201390000000004E-4</v>
      </c>
      <c r="T194" s="37">
        <v>3.5000000000000002E-8</v>
      </c>
      <c r="U194" s="30"/>
      <c r="V194" s="142"/>
      <c r="W194" s="30"/>
    </row>
    <row r="195" spans="1:23" x14ac:dyDescent="0.2">
      <c r="A195" s="30" t="s">
        <v>244</v>
      </c>
      <c r="B195" s="30" t="s">
        <v>241</v>
      </c>
      <c r="C195" s="31"/>
      <c r="D195" s="31"/>
      <c r="E195" s="32"/>
      <c r="F195" s="33">
        <v>5.8130050000000004</v>
      </c>
      <c r="G195" s="33">
        <v>0.17830726000000002</v>
      </c>
      <c r="H195" s="33">
        <v>2.6729660000000002</v>
      </c>
      <c r="I195" s="31">
        <v>1.8511499999999999</v>
      </c>
      <c r="J195" s="33">
        <f>H195/I195</f>
        <v>1.4439488966318237</v>
      </c>
      <c r="K195" s="34">
        <v>43753</v>
      </c>
      <c r="L195" s="35">
        <v>0.58958333333333335</v>
      </c>
      <c r="M195" s="36">
        <v>1054</v>
      </c>
      <c r="N195" s="36">
        <v>863</v>
      </c>
      <c r="O195" s="36">
        <v>-11</v>
      </c>
      <c r="P195" s="36">
        <v>21</v>
      </c>
      <c r="Q195" s="30">
        <v>846582</v>
      </c>
      <c r="R195" s="30">
        <v>93696</v>
      </c>
      <c r="S195" s="37">
        <v>6.1369099999999998E-4</v>
      </c>
      <c r="T195" s="37">
        <v>3.5000000000000002E-8</v>
      </c>
      <c r="U195" s="30"/>
      <c r="V195" s="142"/>
      <c r="W195" s="30"/>
    </row>
    <row r="196" spans="1:23" x14ac:dyDescent="0.2">
      <c r="A196" s="30" t="s">
        <v>245</v>
      </c>
      <c r="B196" s="30" t="s">
        <v>241</v>
      </c>
      <c r="C196" s="31"/>
      <c r="D196" s="31"/>
      <c r="E196" s="32"/>
      <c r="F196" s="33">
        <v>5.8973760000000004</v>
      </c>
      <c r="G196" s="33">
        <v>0.11655694</v>
      </c>
      <c r="H196" s="33">
        <v>2.6454909999999998</v>
      </c>
      <c r="I196" s="31">
        <v>1.85192</v>
      </c>
      <c r="J196" s="33">
        <f>H196/I196</f>
        <v>1.4285125707373967</v>
      </c>
      <c r="K196" s="34">
        <v>43753</v>
      </c>
      <c r="L196" s="35">
        <v>0.59097222222222223</v>
      </c>
      <c r="M196" s="36">
        <v>1084</v>
      </c>
      <c r="N196" s="36">
        <v>863</v>
      </c>
      <c r="O196" s="36">
        <v>-11</v>
      </c>
      <c r="P196" s="36">
        <v>21</v>
      </c>
      <c r="Q196" s="30">
        <v>846582</v>
      </c>
      <c r="R196" s="30">
        <v>93696</v>
      </c>
      <c r="S196" s="37">
        <v>6.1971719999999995E-4</v>
      </c>
      <c r="T196" s="37">
        <v>3.5000000000000002E-8</v>
      </c>
      <c r="U196" s="30"/>
      <c r="V196" s="142"/>
      <c r="W196" s="30"/>
    </row>
    <row r="197" spans="1:23" x14ac:dyDescent="0.2">
      <c r="A197" s="38"/>
      <c r="B197" s="38" t="s">
        <v>20</v>
      </c>
      <c r="C197" s="38"/>
      <c r="D197" s="38"/>
      <c r="E197" s="40"/>
      <c r="F197" s="39">
        <f>AVERAGE(F193:F196)</f>
        <v>5.8496872500000006</v>
      </c>
      <c r="G197" s="39">
        <f>2*STDEV(F193:F196)</f>
        <v>7.0451737946388995E-2</v>
      </c>
      <c r="H197" s="39"/>
      <c r="I197" s="39"/>
      <c r="J197" s="39"/>
      <c r="K197" s="41"/>
      <c r="L197" s="42"/>
      <c r="M197" s="43"/>
      <c r="N197" s="43"/>
      <c r="O197" s="43"/>
      <c r="P197" s="43"/>
      <c r="Q197" s="38"/>
      <c r="R197" s="38"/>
      <c r="S197" s="44"/>
      <c r="T197" s="44"/>
      <c r="U197" s="38"/>
      <c r="V197" s="143"/>
      <c r="W197" s="38"/>
    </row>
    <row r="198" spans="1:23" x14ac:dyDescent="0.2">
      <c r="V198" s="145"/>
    </row>
    <row r="199" spans="1:23" x14ac:dyDescent="0.2">
      <c r="A199" s="1" t="s">
        <v>246</v>
      </c>
      <c r="B199" s="1" t="s">
        <v>247</v>
      </c>
      <c r="C199" s="9">
        <f t="shared" ref="C199:C208" si="16">((F199/1000+1)/($E$215/1000+1)-1)*1000</f>
        <v>-0.52044963078945461</v>
      </c>
      <c r="D199" s="9">
        <f t="shared" ref="D199:D208" si="17">$G$215</f>
        <v>0.11251559536221771</v>
      </c>
      <c r="F199" s="4">
        <v>-6.9293690000000003</v>
      </c>
      <c r="G199" s="4">
        <v>0.15520508</v>
      </c>
      <c r="H199" s="4">
        <v>2.628457</v>
      </c>
      <c r="I199" s="9">
        <v>1.8442779999999999</v>
      </c>
      <c r="J199" s="4">
        <f t="shared" ref="J199:J208" si="18">H199/I199</f>
        <v>1.4251956592227419</v>
      </c>
      <c r="K199" s="13">
        <v>43753</v>
      </c>
      <c r="L199" s="14">
        <v>0.59513888888888888</v>
      </c>
      <c r="M199" s="3">
        <v>-6015</v>
      </c>
      <c r="N199" s="3">
        <v>3009</v>
      </c>
      <c r="O199" s="3">
        <v>-12</v>
      </c>
      <c r="P199" s="3">
        <v>14</v>
      </c>
      <c r="Q199" s="1">
        <v>846582</v>
      </c>
      <c r="R199" s="1">
        <v>93696</v>
      </c>
      <c r="S199" s="2">
        <v>5.5672160000000003E-4</v>
      </c>
      <c r="T199" s="2">
        <v>3.5000000000000002E-8</v>
      </c>
      <c r="U199" s="2">
        <f t="shared" ref="U199:U208" si="19">S199-$S$215</f>
        <v>-4.7158424999999872E-5</v>
      </c>
      <c r="V199" s="145"/>
    </row>
    <row r="200" spans="1:23" x14ac:dyDescent="0.2">
      <c r="A200" s="1" t="s">
        <v>248</v>
      </c>
      <c r="B200" s="1" t="s">
        <v>647</v>
      </c>
      <c r="C200" s="9">
        <f t="shared" si="16"/>
        <v>-1.8627186039060772</v>
      </c>
      <c r="D200" s="9">
        <f t="shared" si="17"/>
        <v>0.11251559536221771</v>
      </c>
      <c r="F200" s="4">
        <v>-8.2630309999999998</v>
      </c>
      <c r="G200" s="4">
        <v>0.19252614000000001</v>
      </c>
      <c r="H200" s="4">
        <v>2.6994069999999999</v>
      </c>
      <c r="I200" s="9">
        <v>1.8959489999999999</v>
      </c>
      <c r="J200" s="4">
        <f t="shared" si="18"/>
        <v>1.4237761669749556</v>
      </c>
      <c r="K200" s="13">
        <v>43753</v>
      </c>
      <c r="L200" s="14">
        <v>0.59861111111111109</v>
      </c>
      <c r="M200" s="3">
        <v>-6122</v>
      </c>
      <c r="N200" s="3">
        <v>2872</v>
      </c>
      <c r="O200" s="3">
        <v>-11</v>
      </c>
      <c r="P200" s="3">
        <v>16</v>
      </c>
      <c r="Q200" s="1">
        <v>846582</v>
      </c>
      <c r="R200" s="1">
        <v>93696</v>
      </c>
      <c r="S200" s="2">
        <v>5.4012440000000004E-4</v>
      </c>
      <c r="T200" s="2">
        <v>3.4E-8</v>
      </c>
      <c r="U200" s="2">
        <f t="shared" si="19"/>
        <v>-6.3755624999999863E-5</v>
      </c>
      <c r="V200" s="145"/>
    </row>
    <row r="201" spans="1:23" x14ac:dyDescent="0.2">
      <c r="A201" s="1" t="s">
        <v>249</v>
      </c>
      <c r="B201" s="1" t="s">
        <v>250</v>
      </c>
      <c r="C201" s="9">
        <f t="shared" si="16"/>
        <v>-5.7063942384610877</v>
      </c>
      <c r="D201" s="9">
        <f t="shared" si="17"/>
        <v>0.11251559536221771</v>
      </c>
      <c r="F201" s="4">
        <v>-12.08206</v>
      </c>
      <c r="G201" s="4">
        <v>0.1971262</v>
      </c>
      <c r="H201" s="4">
        <v>2.6982110000000001</v>
      </c>
      <c r="I201" s="9">
        <v>1.9234545000000003</v>
      </c>
      <c r="J201" s="4">
        <f t="shared" si="18"/>
        <v>1.4027942953680472</v>
      </c>
      <c r="K201" s="13">
        <v>43753</v>
      </c>
      <c r="L201" s="14">
        <v>0.60069444444444442</v>
      </c>
      <c r="M201" s="3">
        <v>-6013</v>
      </c>
      <c r="N201" s="3">
        <v>2943</v>
      </c>
      <c r="O201" s="3">
        <v>-13</v>
      </c>
      <c r="P201" s="3">
        <v>13</v>
      </c>
      <c r="Q201" s="1">
        <v>846582</v>
      </c>
      <c r="R201" s="1">
        <v>93696</v>
      </c>
      <c r="S201" s="2">
        <v>7.2065819999999996E-4</v>
      </c>
      <c r="T201" s="2">
        <v>3.5000000000000002E-8</v>
      </c>
      <c r="U201" s="2">
        <f t="shared" si="19"/>
        <v>1.1677817500000006E-4</v>
      </c>
      <c r="V201" s="145"/>
    </row>
    <row r="202" spans="1:23" x14ac:dyDescent="0.2">
      <c r="A202" s="1" t="s">
        <v>251</v>
      </c>
      <c r="B202" s="1" t="s">
        <v>252</v>
      </c>
      <c r="C202" s="9">
        <f t="shared" si="16"/>
        <v>-5.2975325121474848</v>
      </c>
      <c r="D202" s="9">
        <f t="shared" si="17"/>
        <v>0.11251559536221771</v>
      </c>
      <c r="F202" s="4">
        <v>-11.67582</v>
      </c>
      <c r="G202" s="4">
        <v>0.18074203999999999</v>
      </c>
      <c r="H202" s="4">
        <v>2.745628</v>
      </c>
      <c r="I202" s="9">
        <v>1.9155690000000003</v>
      </c>
      <c r="J202" s="4">
        <f t="shared" si="18"/>
        <v>1.433322422737056</v>
      </c>
      <c r="K202" s="13">
        <v>43753</v>
      </c>
      <c r="L202" s="14">
        <v>0.60347222222222219</v>
      </c>
      <c r="M202" s="3">
        <v>-5995</v>
      </c>
      <c r="N202" s="3">
        <v>2828</v>
      </c>
      <c r="O202" s="3">
        <v>-13</v>
      </c>
      <c r="P202" s="3">
        <v>17</v>
      </c>
      <c r="Q202" s="1">
        <v>846582</v>
      </c>
      <c r="R202" s="1">
        <v>93696</v>
      </c>
      <c r="S202" s="2">
        <v>6.257395E-4</v>
      </c>
      <c r="T202" s="2">
        <v>3.4E-8</v>
      </c>
      <c r="U202" s="2">
        <f t="shared" si="19"/>
        <v>2.1859475000000103E-5</v>
      </c>
      <c r="V202" s="145"/>
    </row>
    <row r="203" spans="1:23" x14ac:dyDescent="0.2">
      <c r="A203" s="1" t="s">
        <v>253</v>
      </c>
      <c r="B203" s="1" t="s">
        <v>254</v>
      </c>
      <c r="C203" s="9">
        <f t="shared" si="16"/>
        <v>-4.5869863075390649</v>
      </c>
      <c r="D203" s="9">
        <f t="shared" si="17"/>
        <v>0.11251559536221771</v>
      </c>
      <c r="F203" s="4">
        <v>-10.96983</v>
      </c>
      <c r="G203" s="4">
        <v>0.16833529999999999</v>
      </c>
      <c r="H203" s="4">
        <v>2.748211</v>
      </c>
      <c r="I203" s="9">
        <v>1.9143299999999999</v>
      </c>
      <c r="J203" s="4">
        <f t="shared" si="18"/>
        <v>1.4355994003123809</v>
      </c>
      <c r="K203" s="13">
        <v>43753</v>
      </c>
      <c r="L203" s="14">
        <v>0.60555555555555551</v>
      </c>
      <c r="M203" s="3">
        <v>-5966</v>
      </c>
      <c r="N203" s="3">
        <v>2796</v>
      </c>
      <c r="O203" s="3">
        <v>-12</v>
      </c>
      <c r="P203" s="3">
        <v>17</v>
      </c>
      <c r="Q203" s="1">
        <v>846582</v>
      </c>
      <c r="R203" s="1">
        <v>93696</v>
      </c>
      <c r="S203" s="2">
        <v>5.7629269999999997E-4</v>
      </c>
      <c r="T203" s="2">
        <v>3.4E-8</v>
      </c>
      <c r="U203" s="2">
        <f t="shared" si="19"/>
        <v>-2.7587324999999926E-5</v>
      </c>
      <c r="V203" s="145"/>
    </row>
    <row r="204" spans="1:23" x14ac:dyDescent="0.2">
      <c r="A204" s="1" t="s">
        <v>255</v>
      </c>
      <c r="B204" s="1" t="s">
        <v>256</v>
      </c>
      <c r="C204" s="9">
        <f t="shared" si="16"/>
        <v>-3.9252128462773372</v>
      </c>
      <c r="D204" s="9">
        <f t="shared" si="17"/>
        <v>0.11251559536221771</v>
      </c>
      <c r="F204" s="4">
        <v>-10.3123</v>
      </c>
      <c r="G204" s="4">
        <v>0.18710192</v>
      </c>
      <c r="H204" s="4">
        <v>2.7077810000000002</v>
      </c>
      <c r="I204" s="9">
        <v>1.9041159999999997</v>
      </c>
      <c r="J204" s="4">
        <f t="shared" si="18"/>
        <v>1.4220672480037984</v>
      </c>
      <c r="K204" s="13">
        <v>43753</v>
      </c>
      <c r="L204" s="14">
        <v>0.60763888888888884</v>
      </c>
      <c r="M204" s="3">
        <v>-5961</v>
      </c>
      <c r="N204" s="3">
        <v>2762</v>
      </c>
      <c r="O204" s="3">
        <v>-13</v>
      </c>
      <c r="P204" s="3">
        <v>17</v>
      </c>
      <c r="Q204" s="1">
        <v>846582</v>
      </c>
      <c r="R204" s="1">
        <v>93696</v>
      </c>
      <c r="S204" s="2">
        <v>8.3523910000000002E-4</v>
      </c>
      <c r="T204" s="2">
        <v>3.4E-8</v>
      </c>
      <c r="U204" s="2">
        <f t="shared" si="19"/>
        <v>2.3135907500000013E-4</v>
      </c>
      <c r="V204" s="145"/>
    </row>
    <row r="205" spans="1:23" x14ac:dyDescent="0.2">
      <c r="A205" s="1" t="s">
        <v>257</v>
      </c>
      <c r="B205" s="1" t="s">
        <v>258</v>
      </c>
      <c r="C205" s="9">
        <f t="shared" si="16"/>
        <v>-3.5966268686652425</v>
      </c>
      <c r="D205" s="9">
        <f t="shared" si="17"/>
        <v>0.11251559536221771</v>
      </c>
      <c r="F205" s="4">
        <v>-9.9858209999999996</v>
      </c>
      <c r="G205" s="4">
        <v>0.1543389</v>
      </c>
      <c r="H205" s="4">
        <v>2.6869730000000001</v>
      </c>
      <c r="I205" s="9">
        <v>1.9003794999999999</v>
      </c>
      <c r="J205" s="4">
        <f t="shared" si="18"/>
        <v>1.4139139050910623</v>
      </c>
      <c r="K205" s="13">
        <v>43753</v>
      </c>
      <c r="L205" s="14">
        <v>0.60972222222222228</v>
      </c>
      <c r="M205" s="3">
        <v>-5924</v>
      </c>
      <c r="N205" s="3">
        <v>2676</v>
      </c>
      <c r="O205" s="3">
        <v>-14</v>
      </c>
      <c r="P205" s="3">
        <v>16</v>
      </c>
      <c r="Q205" s="1">
        <v>846582</v>
      </c>
      <c r="R205" s="1">
        <v>93696</v>
      </c>
      <c r="S205" s="2">
        <v>1.0017069999999999E-3</v>
      </c>
      <c r="T205" s="2">
        <v>3.5000000000000002E-8</v>
      </c>
      <c r="U205" s="2">
        <f t="shared" si="19"/>
        <v>3.97826975E-4</v>
      </c>
      <c r="V205" s="145"/>
    </row>
    <row r="206" spans="1:23" x14ac:dyDescent="0.2">
      <c r="A206" s="1" t="s">
        <v>259</v>
      </c>
      <c r="B206" s="1" t="s">
        <v>260</v>
      </c>
      <c r="C206" s="9">
        <f t="shared" si="16"/>
        <v>-3.788274764152888</v>
      </c>
      <c r="D206" s="9">
        <f t="shared" si="17"/>
        <v>0.11251559536221771</v>
      </c>
      <c r="F206" s="4">
        <v>-10.17624</v>
      </c>
      <c r="G206" s="4">
        <v>0.16769434</v>
      </c>
      <c r="H206" s="4">
        <v>2.6845840000000001</v>
      </c>
      <c r="I206" s="9">
        <v>1.8891520000000002</v>
      </c>
      <c r="J206" s="4">
        <f t="shared" si="18"/>
        <v>1.4210524086997762</v>
      </c>
      <c r="K206" s="13">
        <v>43753</v>
      </c>
      <c r="L206" s="14">
        <v>0.61250000000000004</v>
      </c>
      <c r="M206" s="3">
        <v>-5915</v>
      </c>
      <c r="N206" s="3">
        <v>2580</v>
      </c>
      <c r="O206" s="3">
        <v>-14</v>
      </c>
      <c r="P206" s="3">
        <v>15</v>
      </c>
      <c r="Q206" s="1">
        <v>846582</v>
      </c>
      <c r="R206" s="1">
        <v>93696</v>
      </c>
      <c r="S206" s="2">
        <v>1.0037049999999999E-3</v>
      </c>
      <c r="T206" s="2">
        <v>3.4E-8</v>
      </c>
      <c r="U206" s="2">
        <f t="shared" si="19"/>
        <v>3.9982497500000002E-4</v>
      </c>
      <c r="V206" s="145"/>
    </row>
    <row r="207" spans="1:23" x14ac:dyDescent="0.2">
      <c r="A207" s="1" t="s">
        <v>261</v>
      </c>
      <c r="B207" s="1" t="s">
        <v>262</v>
      </c>
      <c r="C207" s="9">
        <f t="shared" si="16"/>
        <v>-3.7514284964285105</v>
      </c>
      <c r="D207" s="9">
        <f t="shared" si="17"/>
        <v>0.11251559536221771</v>
      </c>
      <c r="F207" s="4">
        <v>-10.13963</v>
      </c>
      <c r="G207" s="4">
        <v>0.157941</v>
      </c>
      <c r="H207" s="4">
        <v>2.6620689999999998</v>
      </c>
      <c r="I207" s="9">
        <v>1.8795009999999999</v>
      </c>
      <c r="J207" s="4">
        <f t="shared" si="18"/>
        <v>1.4163700897206226</v>
      </c>
      <c r="K207" s="13">
        <v>43753</v>
      </c>
      <c r="L207" s="14">
        <v>0.61458333333333337</v>
      </c>
      <c r="M207" s="3">
        <v>-5919</v>
      </c>
      <c r="N207" s="3">
        <v>2463</v>
      </c>
      <c r="O207" s="3">
        <v>-14</v>
      </c>
      <c r="P207" s="3">
        <v>15</v>
      </c>
      <c r="Q207" s="1">
        <v>846582</v>
      </c>
      <c r="R207" s="1">
        <v>93696</v>
      </c>
      <c r="S207" s="2">
        <v>8.3427550000000005E-4</v>
      </c>
      <c r="T207" s="2">
        <v>3.4E-8</v>
      </c>
      <c r="U207" s="2">
        <f t="shared" si="19"/>
        <v>2.3039547500000015E-4</v>
      </c>
      <c r="V207" s="145"/>
    </row>
    <row r="208" spans="1:23" x14ac:dyDescent="0.2">
      <c r="A208" s="1" t="s">
        <v>263</v>
      </c>
      <c r="B208" s="1" t="s">
        <v>264</v>
      </c>
      <c r="C208" s="9">
        <f t="shared" si="16"/>
        <v>-4.073886177832664</v>
      </c>
      <c r="D208" s="9">
        <f t="shared" si="17"/>
        <v>0.11251559536221771</v>
      </c>
      <c r="F208" s="4">
        <v>-10.46002</v>
      </c>
      <c r="G208" s="4">
        <v>0.17171658000000001</v>
      </c>
      <c r="H208" s="4">
        <v>2.6573250000000002</v>
      </c>
      <c r="I208" s="9">
        <v>1.8669779999999998</v>
      </c>
      <c r="J208" s="4">
        <f t="shared" si="18"/>
        <v>1.4233295732461766</v>
      </c>
      <c r="K208" s="13">
        <v>43753</v>
      </c>
      <c r="L208" s="14">
        <v>0.6166666666666667</v>
      </c>
      <c r="M208" s="3">
        <v>-5882</v>
      </c>
      <c r="N208" s="3">
        <v>2310</v>
      </c>
      <c r="O208" s="3">
        <v>-14</v>
      </c>
      <c r="P208" s="3">
        <v>14</v>
      </c>
      <c r="Q208" s="1">
        <v>846582</v>
      </c>
      <c r="R208" s="1">
        <v>93696</v>
      </c>
      <c r="S208" s="2">
        <v>7.3516749999999996E-4</v>
      </c>
      <c r="T208" s="2">
        <v>3.5000000000000002E-8</v>
      </c>
      <c r="U208" s="2">
        <f t="shared" si="19"/>
        <v>1.3128747500000006E-4</v>
      </c>
      <c r="V208" s="145"/>
    </row>
    <row r="209" spans="1:23" x14ac:dyDescent="0.2">
      <c r="V209" s="145"/>
    </row>
    <row r="210" spans="1:23" x14ac:dyDescent="0.2">
      <c r="A210" s="30" t="s">
        <v>265</v>
      </c>
      <c r="B210" s="30" t="s">
        <v>241</v>
      </c>
      <c r="C210" s="31"/>
      <c r="D210" s="31"/>
      <c r="E210" s="32"/>
      <c r="F210" s="33">
        <v>5.7527030000000003</v>
      </c>
      <c r="G210" s="33">
        <v>0.14194386000000001</v>
      </c>
      <c r="H210" s="33">
        <v>2.6448870000000002</v>
      </c>
      <c r="I210" s="31">
        <v>1.847977</v>
      </c>
      <c r="J210" s="33">
        <f>H210/I210</f>
        <v>1.4312337220647229</v>
      </c>
      <c r="K210" s="34">
        <v>43753</v>
      </c>
      <c r="L210" s="35">
        <v>0.62083333333333335</v>
      </c>
      <c r="M210" s="36">
        <v>998</v>
      </c>
      <c r="N210" s="36">
        <v>828</v>
      </c>
      <c r="O210" s="36">
        <v>-13</v>
      </c>
      <c r="P210" s="36">
        <v>18</v>
      </c>
      <c r="Q210" s="30">
        <v>846582</v>
      </c>
      <c r="R210" s="30">
        <v>93696</v>
      </c>
      <c r="S210" s="37">
        <v>6.0562620000000002E-4</v>
      </c>
      <c r="T210" s="37">
        <v>3.4E-8</v>
      </c>
      <c r="U210" s="30"/>
      <c r="V210" s="142"/>
      <c r="W210" s="30"/>
    </row>
    <row r="211" spans="1:23" x14ac:dyDescent="0.2">
      <c r="A211" s="30" t="s">
        <v>266</v>
      </c>
      <c r="B211" s="30" t="s">
        <v>267</v>
      </c>
      <c r="C211" s="31"/>
      <c r="D211" s="31"/>
      <c r="E211" s="32"/>
      <c r="F211" s="33">
        <v>5.9241890000000001</v>
      </c>
      <c r="G211" s="33">
        <v>0.14762722</v>
      </c>
      <c r="H211" s="33">
        <v>2.7611699999999999</v>
      </c>
      <c r="I211" s="31">
        <v>1.9122455</v>
      </c>
      <c r="J211" s="33">
        <f>H211/I211</f>
        <v>1.4439411675958971</v>
      </c>
      <c r="K211" s="34">
        <v>43753</v>
      </c>
      <c r="L211" s="35">
        <v>0.62361111111111112</v>
      </c>
      <c r="M211" s="36">
        <v>1028</v>
      </c>
      <c r="N211" s="36">
        <v>828</v>
      </c>
      <c r="O211" s="36">
        <v>-14</v>
      </c>
      <c r="P211" s="36">
        <v>16</v>
      </c>
      <c r="Q211" s="30">
        <v>846582</v>
      </c>
      <c r="R211" s="30">
        <v>93696</v>
      </c>
      <c r="S211" s="37">
        <v>5.800124E-4</v>
      </c>
      <c r="T211" s="37">
        <v>3.5000000000000002E-8</v>
      </c>
      <c r="U211" s="30"/>
      <c r="V211" s="142"/>
      <c r="W211" s="30"/>
    </row>
    <row r="212" spans="1:23" x14ac:dyDescent="0.2">
      <c r="A212" s="30" t="s">
        <v>268</v>
      </c>
      <c r="B212" s="30" t="s">
        <v>241</v>
      </c>
      <c r="C212" s="31"/>
      <c r="D212" s="31"/>
      <c r="E212" s="32"/>
      <c r="F212" s="33">
        <v>5.7830269999999997</v>
      </c>
      <c r="G212" s="33">
        <v>0.20264599999999999</v>
      </c>
      <c r="H212" s="33">
        <v>2.7765590000000002</v>
      </c>
      <c r="I212" s="31">
        <v>1.9293315</v>
      </c>
      <c r="J212" s="33">
        <f>H212/I212</f>
        <v>1.4391300821035682</v>
      </c>
      <c r="K212" s="34">
        <v>43753</v>
      </c>
      <c r="L212" s="35">
        <v>0.62569444444444444</v>
      </c>
      <c r="M212" s="36">
        <v>1058</v>
      </c>
      <c r="N212" s="36">
        <v>828</v>
      </c>
      <c r="O212" s="36">
        <v>-14</v>
      </c>
      <c r="P212" s="36">
        <v>18</v>
      </c>
      <c r="Q212" s="30">
        <v>846582</v>
      </c>
      <c r="R212" s="30">
        <v>93696</v>
      </c>
      <c r="S212" s="37">
        <v>5.8464949999999997E-4</v>
      </c>
      <c r="T212" s="37">
        <v>3.4E-8</v>
      </c>
      <c r="U212" s="30"/>
      <c r="V212" s="142"/>
      <c r="W212" s="30"/>
    </row>
    <row r="213" spans="1:23" x14ac:dyDescent="0.2">
      <c r="A213" s="30" t="s">
        <v>269</v>
      </c>
      <c r="B213" s="30" t="s">
        <v>241</v>
      </c>
      <c r="C213" s="31"/>
      <c r="D213" s="31"/>
      <c r="E213" s="32"/>
      <c r="F213" s="33">
        <v>5.8507740000000004</v>
      </c>
      <c r="G213" s="33">
        <v>0.16196168</v>
      </c>
      <c r="H213" s="33">
        <v>2.7747489999999999</v>
      </c>
      <c r="I213" s="31">
        <v>1.933387</v>
      </c>
      <c r="J213" s="33">
        <f>H213/I213</f>
        <v>1.4351751615170683</v>
      </c>
      <c r="K213" s="34">
        <v>43753</v>
      </c>
      <c r="L213" s="35">
        <v>0.62708333333333333</v>
      </c>
      <c r="M213" s="36">
        <v>1088</v>
      </c>
      <c r="N213" s="36">
        <v>828</v>
      </c>
      <c r="O213" s="36">
        <v>-14</v>
      </c>
      <c r="P213" s="36">
        <v>18</v>
      </c>
      <c r="Q213" s="30">
        <v>846582</v>
      </c>
      <c r="R213" s="30">
        <v>93696</v>
      </c>
      <c r="S213" s="37">
        <v>5.8534600000000004E-4</v>
      </c>
      <c r="T213" s="37">
        <v>3.5000000000000002E-8</v>
      </c>
      <c r="U213" s="30"/>
      <c r="V213" s="142"/>
      <c r="W213" s="30"/>
    </row>
    <row r="214" spans="1:23" x14ac:dyDescent="0.2">
      <c r="A214" s="38"/>
      <c r="B214" s="38" t="s">
        <v>20</v>
      </c>
      <c r="C214" s="39"/>
      <c r="D214" s="39"/>
      <c r="E214" s="40"/>
      <c r="F214" s="39">
        <f>AVERAGE(F210:F213)</f>
        <v>5.8276732500000001</v>
      </c>
      <c r="G214" s="39">
        <f>2*STDEV(F210:F213)</f>
        <v>0.15258991086241588</v>
      </c>
      <c r="H214" s="39"/>
      <c r="I214" s="39"/>
      <c r="J214" s="39"/>
      <c r="K214" s="41"/>
      <c r="L214" s="42"/>
      <c r="M214" s="43"/>
      <c r="N214" s="43"/>
      <c r="O214" s="43"/>
      <c r="P214" s="43"/>
      <c r="Q214" s="38"/>
      <c r="R214" s="38"/>
      <c r="S214" s="44">
        <f>AVERAGE(S210:S213)</f>
        <v>5.8890852500000004E-4</v>
      </c>
      <c r="T214" s="44"/>
      <c r="U214" s="38"/>
      <c r="V214" s="143"/>
      <c r="W214" s="38"/>
    </row>
    <row r="215" spans="1:23" x14ac:dyDescent="0.2">
      <c r="A215" s="45"/>
      <c r="B215" s="45" t="s">
        <v>21</v>
      </c>
      <c r="C215" s="46">
        <v>12.33</v>
      </c>
      <c r="D215" s="46"/>
      <c r="E215" s="47">
        <f>((F215/1000+1)/(C215/1000+1)-1)*1000</f>
        <v>-6.4122566258039138</v>
      </c>
      <c r="F215" s="46">
        <f>AVERAGE(F193:F196,F210:F213)</f>
        <v>5.8386802500000003</v>
      </c>
      <c r="G215" s="46">
        <f>2*STDEV(F193:F196,F210:F213)</f>
        <v>0.11251559536221771</v>
      </c>
      <c r="H215" s="46"/>
      <c r="I215" s="46"/>
      <c r="J215" s="46"/>
      <c r="K215" s="48"/>
      <c r="L215" s="49"/>
      <c r="M215" s="50"/>
      <c r="N215" s="50"/>
      <c r="O215" s="50"/>
      <c r="P215" s="50"/>
      <c r="Q215" s="45"/>
      <c r="R215" s="45"/>
      <c r="S215" s="51">
        <f>AVERAGE(S193:S196,S210:S213)</f>
        <v>6.038800249999999E-4</v>
      </c>
      <c r="T215" s="51"/>
      <c r="U215" s="45"/>
      <c r="V215" s="144"/>
      <c r="W215" s="45"/>
    </row>
    <row r="216" spans="1:23" x14ac:dyDescent="0.2">
      <c r="V216" s="145"/>
    </row>
    <row r="217" spans="1:23" x14ac:dyDescent="0.2">
      <c r="A217" s="1" t="s">
        <v>270</v>
      </c>
      <c r="B217" s="1" t="s">
        <v>271</v>
      </c>
      <c r="C217" s="9">
        <f t="shared" ref="C217:C231" si="20">((F217/1000+1)/($E$238/1000+1)-1)*1000</f>
        <v>-3.6662498821458112</v>
      </c>
      <c r="D217" s="9">
        <f t="shared" ref="D217:D231" si="21">$G$238</f>
        <v>0.18704665412041702</v>
      </c>
      <c r="F217" s="4">
        <v>-10.13391</v>
      </c>
      <c r="G217" s="4">
        <v>0.19434383999999999</v>
      </c>
      <c r="H217" s="4">
        <v>2.7516569999999998</v>
      </c>
      <c r="I217" s="9">
        <v>1.9357340000000003</v>
      </c>
      <c r="J217" s="4">
        <f t="shared" ref="J217:J231" si="22">H217/I217</f>
        <v>1.4215057440743404</v>
      </c>
      <c r="K217" s="13">
        <v>43753</v>
      </c>
      <c r="L217" s="14">
        <v>0.63055555555555554</v>
      </c>
      <c r="M217" s="3">
        <v>-5824</v>
      </c>
      <c r="N217" s="3">
        <v>2160</v>
      </c>
      <c r="O217" s="3">
        <v>-11</v>
      </c>
      <c r="P217" s="3">
        <v>13</v>
      </c>
      <c r="Q217" s="1">
        <v>846582</v>
      </c>
      <c r="R217" s="1">
        <v>93696</v>
      </c>
      <c r="S217" s="2">
        <v>7.2563520000000004E-4</v>
      </c>
      <c r="T217" s="2">
        <v>3.5000000000000002E-8</v>
      </c>
      <c r="U217" s="2">
        <f t="shared" ref="U217:U231" si="23">S217-$S$238</f>
        <v>1.426208624999999E-4</v>
      </c>
      <c r="V217" s="145"/>
    </row>
    <row r="218" spans="1:23" x14ac:dyDescent="0.2">
      <c r="A218" s="1" t="s">
        <v>272</v>
      </c>
      <c r="B218" s="1" t="s">
        <v>273</v>
      </c>
      <c r="C218" s="9">
        <f t="shared" si="20"/>
        <v>-3.3905813913214233</v>
      </c>
      <c r="D218" s="9">
        <f t="shared" si="21"/>
        <v>0.18704665412041702</v>
      </c>
      <c r="F218" s="4">
        <v>-9.8600309999999993</v>
      </c>
      <c r="G218" s="4">
        <v>0.21618180000000001</v>
      </c>
      <c r="H218" s="4">
        <v>2.7446619999999999</v>
      </c>
      <c r="I218" s="9">
        <v>1.9230605000000003</v>
      </c>
      <c r="J218" s="4">
        <f t="shared" si="22"/>
        <v>1.4272364285990999</v>
      </c>
      <c r="K218" s="13">
        <v>43753</v>
      </c>
      <c r="L218" s="14">
        <v>0.63263888888888886</v>
      </c>
      <c r="M218" s="3">
        <v>-5836</v>
      </c>
      <c r="N218" s="3">
        <v>2071</v>
      </c>
      <c r="O218" s="3">
        <v>-12</v>
      </c>
      <c r="P218" s="3">
        <v>11</v>
      </c>
      <c r="Q218" s="1">
        <v>846582</v>
      </c>
      <c r="R218" s="1">
        <v>93696</v>
      </c>
      <c r="S218" s="2">
        <v>6.4863629999999995E-4</v>
      </c>
      <c r="T218" s="2">
        <v>3.4E-8</v>
      </c>
      <c r="U218" s="2">
        <f t="shared" si="23"/>
        <v>6.5621962499999814E-5</v>
      </c>
      <c r="V218" s="145"/>
    </row>
    <row r="219" spans="1:23" x14ac:dyDescent="0.2">
      <c r="A219" s="1" t="s">
        <v>274</v>
      </c>
      <c r="B219" s="1" t="s">
        <v>275</v>
      </c>
      <c r="C219" s="9">
        <f t="shared" si="20"/>
        <v>-3.4941899621555583</v>
      </c>
      <c r="D219" s="9">
        <f t="shared" si="21"/>
        <v>0.18704665412041702</v>
      </c>
      <c r="F219" s="4">
        <v>-9.9629670000000008</v>
      </c>
      <c r="G219" s="4">
        <v>0.15283012000000001</v>
      </c>
      <c r="H219" s="4">
        <v>2.7214420000000001</v>
      </c>
      <c r="I219" s="9">
        <v>1.9116450000000003</v>
      </c>
      <c r="J219" s="4">
        <f t="shared" si="22"/>
        <v>1.4236126477457896</v>
      </c>
      <c r="K219" s="13">
        <v>43753</v>
      </c>
      <c r="L219" s="14">
        <v>0.63541666666666663</v>
      </c>
      <c r="M219" s="3">
        <v>-5814</v>
      </c>
      <c r="N219" s="3">
        <v>2058</v>
      </c>
      <c r="O219" s="3">
        <v>-11</v>
      </c>
      <c r="P219" s="3">
        <v>13</v>
      </c>
      <c r="Q219" s="1">
        <v>846582</v>
      </c>
      <c r="R219" s="1">
        <v>93696</v>
      </c>
      <c r="S219" s="2">
        <v>7.7173650000000003E-4</v>
      </c>
      <c r="T219" s="2">
        <v>3.4E-8</v>
      </c>
      <c r="U219" s="2">
        <f t="shared" si="23"/>
        <v>1.8872216249999989E-4</v>
      </c>
      <c r="V219" s="145"/>
    </row>
    <row r="220" spans="1:23" x14ac:dyDescent="0.2">
      <c r="A220" s="1" t="s">
        <v>276</v>
      </c>
      <c r="B220" s="1" t="s">
        <v>277</v>
      </c>
      <c r="C220" s="9">
        <f t="shared" si="20"/>
        <v>-4.0574594028782718</v>
      </c>
      <c r="D220" s="9">
        <f t="shared" si="21"/>
        <v>0.18704665412041702</v>
      </c>
      <c r="F220" s="4">
        <v>-10.52258</v>
      </c>
      <c r="G220" s="4">
        <v>0.12794471999999998</v>
      </c>
      <c r="H220" s="4">
        <v>2.7102140000000001</v>
      </c>
      <c r="I220" s="9">
        <v>1.9075705000000001</v>
      </c>
      <c r="J220" s="4">
        <f t="shared" si="22"/>
        <v>1.4207674106933401</v>
      </c>
      <c r="K220" s="13">
        <v>43753</v>
      </c>
      <c r="L220" s="14">
        <v>0.63749999999999996</v>
      </c>
      <c r="M220" s="3">
        <v>-5822</v>
      </c>
      <c r="N220" s="3">
        <v>1966</v>
      </c>
      <c r="O220" s="3">
        <v>-11</v>
      </c>
      <c r="P220" s="3">
        <v>13</v>
      </c>
      <c r="Q220" s="1">
        <v>846582</v>
      </c>
      <c r="R220" s="1">
        <v>93696</v>
      </c>
      <c r="S220" s="2">
        <v>7.0958589999999997E-4</v>
      </c>
      <c r="T220" s="2">
        <v>3.4E-8</v>
      </c>
      <c r="U220" s="2">
        <f t="shared" si="23"/>
        <v>1.2657156249999983E-4</v>
      </c>
      <c r="V220" s="145"/>
    </row>
    <row r="221" spans="1:23" x14ac:dyDescent="0.2">
      <c r="A221" s="1" t="s">
        <v>278</v>
      </c>
      <c r="B221" s="1" t="s">
        <v>279</v>
      </c>
      <c r="C221" s="9">
        <f t="shared" si="20"/>
        <v>-3.7720466576216527</v>
      </c>
      <c r="D221" s="9">
        <f t="shared" si="21"/>
        <v>0.18704665412041702</v>
      </c>
      <c r="F221" s="4">
        <v>-10.23902</v>
      </c>
      <c r="G221" s="4">
        <v>0.16042451999999999</v>
      </c>
      <c r="H221" s="4">
        <v>2.6931889999999998</v>
      </c>
      <c r="I221" s="9">
        <v>1.8923064999999997</v>
      </c>
      <c r="J221" s="4">
        <f t="shared" si="22"/>
        <v>1.4232308561007427</v>
      </c>
      <c r="K221" s="13">
        <v>43753</v>
      </c>
      <c r="L221" s="14">
        <v>0.64027777777777772</v>
      </c>
      <c r="M221" s="3">
        <v>-5808</v>
      </c>
      <c r="N221" s="3">
        <v>1794</v>
      </c>
      <c r="O221" s="3">
        <v>-12</v>
      </c>
      <c r="P221" s="3">
        <v>12</v>
      </c>
      <c r="Q221" s="1">
        <v>846582</v>
      </c>
      <c r="R221" s="1">
        <v>93696</v>
      </c>
      <c r="S221" s="2">
        <v>7.5097019999999996E-4</v>
      </c>
      <c r="T221" s="2">
        <v>3.4E-8</v>
      </c>
      <c r="U221" s="2">
        <f t="shared" si="23"/>
        <v>1.6795586249999982E-4</v>
      </c>
      <c r="V221" s="145"/>
    </row>
    <row r="222" spans="1:23" x14ac:dyDescent="0.2">
      <c r="A222" s="1" t="s">
        <v>280</v>
      </c>
      <c r="B222" s="1" t="s">
        <v>281</v>
      </c>
      <c r="C222" s="9">
        <f t="shared" si="20"/>
        <v>-0.63140027907060414</v>
      </c>
      <c r="D222" s="9">
        <f t="shared" si="21"/>
        <v>0.18704665412041702</v>
      </c>
      <c r="F222" s="4">
        <v>-7.1187610000000001</v>
      </c>
      <c r="G222" s="4">
        <v>0.17700443999999999</v>
      </c>
      <c r="H222" s="4">
        <v>2.6941579999999998</v>
      </c>
      <c r="I222" s="9">
        <v>1.8842325000000002</v>
      </c>
      <c r="J222" s="4">
        <f t="shared" si="22"/>
        <v>1.4298437162080579</v>
      </c>
      <c r="K222" s="13">
        <v>43753</v>
      </c>
      <c r="L222" s="14">
        <v>0.6430555555555556</v>
      </c>
      <c r="M222" s="3">
        <v>-5805</v>
      </c>
      <c r="N222" s="3">
        <v>1759</v>
      </c>
      <c r="O222" s="3">
        <v>-12</v>
      </c>
      <c r="P222" s="3">
        <v>11</v>
      </c>
      <c r="Q222" s="1">
        <v>846582</v>
      </c>
      <c r="R222" s="1">
        <v>93696</v>
      </c>
      <c r="S222" s="2">
        <v>5.7651000000000002E-4</v>
      </c>
      <c r="T222" s="2">
        <v>3.4E-8</v>
      </c>
      <c r="U222" s="2">
        <f t="shared" si="23"/>
        <v>-6.5043375000001192E-6</v>
      </c>
      <c r="V222" s="145"/>
    </row>
    <row r="223" spans="1:23" x14ac:dyDescent="0.2">
      <c r="A223" s="1" t="s">
        <v>282</v>
      </c>
      <c r="B223" s="1" t="s">
        <v>283</v>
      </c>
      <c r="C223" s="9">
        <f t="shared" si="20"/>
        <v>-1.4973485471213577</v>
      </c>
      <c r="D223" s="9">
        <f t="shared" si="21"/>
        <v>0.18704665412041702</v>
      </c>
      <c r="F223" s="4">
        <v>-7.979088</v>
      </c>
      <c r="G223" s="4">
        <v>0.21888000000000002</v>
      </c>
      <c r="H223" s="4">
        <v>2.6631689999999999</v>
      </c>
      <c r="I223" s="9">
        <v>1.867748</v>
      </c>
      <c r="J223" s="4">
        <f t="shared" si="22"/>
        <v>1.4258716914701555</v>
      </c>
      <c r="K223" s="13">
        <v>43753</v>
      </c>
      <c r="L223" s="14">
        <v>0.64513888888888893</v>
      </c>
      <c r="M223" s="3">
        <v>-5763</v>
      </c>
      <c r="N223" s="3">
        <v>1755</v>
      </c>
      <c r="O223" s="3">
        <v>-12</v>
      </c>
      <c r="P223" s="3">
        <v>11</v>
      </c>
      <c r="Q223" s="1">
        <v>846582</v>
      </c>
      <c r="R223" s="1">
        <v>93696</v>
      </c>
      <c r="S223" s="2">
        <v>5.9931619999999998E-4</v>
      </c>
      <c r="T223" s="2">
        <v>3.4E-8</v>
      </c>
      <c r="U223" s="2">
        <f t="shared" si="23"/>
        <v>1.6301862499999839E-5</v>
      </c>
      <c r="V223" s="145"/>
    </row>
    <row r="224" spans="1:23" x14ac:dyDescent="0.2">
      <c r="A224" s="1" t="s">
        <v>284</v>
      </c>
      <c r="B224" s="1" t="s">
        <v>285</v>
      </c>
      <c r="C224" s="9">
        <f t="shared" si="20"/>
        <v>-0.99046916014478015</v>
      </c>
      <c r="D224" s="9">
        <f t="shared" si="21"/>
        <v>0.18704665412041702</v>
      </c>
      <c r="F224" s="4">
        <v>-7.4754990000000001</v>
      </c>
      <c r="G224" s="4">
        <v>0.15311526</v>
      </c>
      <c r="H224" s="4">
        <v>2.6568839999999998</v>
      </c>
      <c r="I224" s="9">
        <v>1.8591299999999999</v>
      </c>
      <c r="J224" s="4">
        <f t="shared" si="22"/>
        <v>1.4291007083958625</v>
      </c>
      <c r="K224" s="13">
        <v>43753</v>
      </c>
      <c r="L224" s="14">
        <v>0.64722222222222225</v>
      </c>
      <c r="M224" s="3">
        <v>-5606</v>
      </c>
      <c r="N224" s="3">
        <v>1763</v>
      </c>
      <c r="O224" s="3">
        <v>-12</v>
      </c>
      <c r="P224" s="3">
        <v>12</v>
      </c>
      <c r="Q224" s="1">
        <v>846582</v>
      </c>
      <c r="R224" s="1">
        <v>93696</v>
      </c>
      <c r="S224" s="2">
        <v>5.7975340000000005E-4</v>
      </c>
      <c r="T224" s="2">
        <v>3.4E-8</v>
      </c>
      <c r="U224" s="2">
        <f t="shared" si="23"/>
        <v>-3.2609375000000954E-6</v>
      </c>
      <c r="V224" s="145"/>
    </row>
    <row r="225" spans="1:23" x14ac:dyDescent="0.2">
      <c r="A225" s="1" t="s">
        <v>286</v>
      </c>
      <c r="B225" s="1" t="s">
        <v>287</v>
      </c>
      <c r="C225" s="9">
        <f t="shared" si="20"/>
        <v>-0.45474251234478569</v>
      </c>
      <c r="D225" s="9">
        <f t="shared" si="21"/>
        <v>0.18704665412041702</v>
      </c>
      <c r="F225" s="4">
        <v>-6.9432499999999999</v>
      </c>
      <c r="G225" s="4">
        <v>0.19472191999999999</v>
      </c>
      <c r="H225" s="4">
        <v>2.6256629999999999</v>
      </c>
      <c r="I225" s="9">
        <v>1.858698</v>
      </c>
      <c r="J225" s="4">
        <f t="shared" si="22"/>
        <v>1.4126356191269371</v>
      </c>
      <c r="K225" s="13">
        <v>43753</v>
      </c>
      <c r="L225" s="14">
        <v>0.65</v>
      </c>
      <c r="M225" s="3">
        <v>-5596</v>
      </c>
      <c r="N225" s="3">
        <v>1680</v>
      </c>
      <c r="O225" s="3">
        <v>-13</v>
      </c>
      <c r="P225" s="3">
        <v>11</v>
      </c>
      <c r="Q225" s="1">
        <v>846582</v>
      </c>
      <c r="R225" s="1">
        <v>93696</v>
      </c>
      <c r="S225" s="2">
        <v>5.8642290000000005E-4</v>
      </c>
      <c r="T225" s="2">
        <v>3.4E-8</v>
      </c>
      <c r="U225" s="2">
        <f t="shared" si="23"/>
        <v>3.4085624999999125E-6</v>
      </c>
      <c r="V225" s="145"/>
    </row>
    <row r="226" spans="1:23" x14ac:dyDescent="0.2">
      <c r="A226" s="1" t="s">
        <v>288</v>
      </c>
      <c r="B226" s="1" t="s">
        <v>289</v>
      </c>
      <c r="C226" s="9">
        <f t="shared" si="20"/>
        <v>-1.0780899469273741</v>
      </c>
      <c r="D226" s="9">
        <f t="shared" si="21"/>
        <v>0.18704665412041702</v>
      </c>
      <c r="F226" s="4">
        <v>-7.562551</v>
      </c>
      <c r="G226" s="4">
        <v>0.1876642</v>
      </c>
      <c r="H226" s="4">
        <v>2.61205</v>
      </c>
      <c r="I226" s="9">
        <v>1.8364864999999999</v>
      </c>
      <c r="J226" s="4">
        <f t="shared" si="22"/>
        <v>1.4223083044716094</v>
      </c>
      <c r="K226" s="13">
        <v>43753</v>
      </c>
      <c r="L226" s="14">
        <v>0.65277777777777779</v>
      </c>
      <c r="M226" s="3">
        <v>-5871</v>
      </c>
      <c r="N226" s="3">
        <v>1645</v>
      </c>
      <c r="O226" s="3">
        <v>-12</v>
      </c>
      <c r="P226" s="3">
        <v>11</v>
      </c>
      <c r="Q226" s="1">
        <v>846582</v>
      </c>
      <c r="R226" s="1">
        <v>93696</v>
      </c>
      <c r="S226" s="2">
        <v>5.9496310000000004E-4</v>
      </c>
      <c r="T226" s="2">
        <v>3.4E-8</v>
      </c>
      <c r="U226" s="2">
        <f t="shared" si="23"/>
        <v>1.1948762499999896E-5</v>
      </c>
      <c r="V226" s="145"/>
    </row>
    <row r="227" spans="1:23" x14ac:dyDescent="0.2">
      <c r="A227" s="1" t="s">
        <v>290</v>
      </c>
      <c r="B227" s="1" t="s">
        <v>299</v>
      </c>
      <c r="C227" s="9">
        <f t="shared" si="20"/>
        <v>-0.67584378226848152</v>
      </c>
      <c r="D227" s="9">
        <f t="shared" si="21"/>
        <v>0.18704665412041702</v>
      </c>
      <c r="F227" s="4">
        <v>-7.1629160000000001</v>
      </c>
      <c r="G227" s="4">
        <v>0.17695359999999999</v>
      </c>
      <c r="H227" s="4">
        <v>2.6982370000000002</v>
      </c>
      <c r="I227" s="9">
        <v>1.8817360000000001</v>
      </c>
      <c r="J227" s="4">
        <f t="shared" si="22"/>
        <v>1.4339083697181751</v>
      </c>
      <c r="K227" s="13">
        <v>43753</v>
      </c>
      <c r="L227" s="14">
        <v>0.65833333333333333</v>
      </c>
      <c r="M227" s="3">
        <v>-5772</v>
      </c>
      <c r="N227" s="3">
        <v>1705</v>
      </c>
      <c r="O227" s="3">
        <v>-13</v>
      </c>
      <c r="P227" s="3">
        <v>11</v>
      </c>
      <c r="Q227" s="1">
        <v>846582</v>
      </c>
      <c r="R227" s="1">
        <v>93696</v>
      </c>
      <c r="S227" s="2">
        <v>5.9831459999999995E-4</v>
      </c>
      <c r="T227" s="2">
        <v>3.4E-8</v>
      </c>
      <c r="U227" s="2">
        <f t="shared" si="23"/>
        <v>1.5300262499999811E-5</v>
      </c>
      <c r="V227" s="145"/>
    </row>
    <row r="228" spans="1:23" x14ac:dyDescent="0.2">
      <c r="A228" s="1" t="s">
        <v>291</v>
      </c>
      <c r="B228" s="1" t="s">
        <v>292</v>
      </c>
      <c r="C228" s="9">
        <f t="shared" si="20"/>
        <v>-4.3376583026687454</v>
      </c>
      <c r="D228" s="9">
        <f t="shared" si="21"/>
        <v>0.18704665412041702</v>
      </c>
      <c r="F228" s="4">
        <v>-10.80096</v>
      </c>
      <c r="G228" s="4">
        <v>0.1856052</v>
      </c>
      <c r="H228" s="4">
        <v>2.715411</v>
      </c>
      <c r="I228" s="9">
        <v>1.8988775</v>
      </c>
      <c r="J228" s="4">
        <f t="shared" si="22"/>
        <v>1.4300085181903519</v>
      </c>
      <c r="K228" s="13">
        <v>43753</v>
      </c>
      <c r="L228" s="14">
        <v>0.66111111111111109</v>
      </c>
      <c r="M228" s="3">
        <v>-5627</v>
      </c>
      <c r="N228" s="3">
        <v>1544</v>
      </c>
      <c r="O228" s="3">
        <v>-12</v>
      </c>
      <c r="P228" s="3">
        <v>12</v>
      </c>
      <c r="Q228" s="1">
        <v>846582</v>
      </c>
      <c r="R228" s="1">
        <v>93696</v>
      </c>
      <c r="S228" s="2">
        <v>6.8916799999999999E-4</v>
      </c>
      <c r="T228" s="2">
        <v>3.4E-8</v>
      </c>
      <c r="U228" s="2">
        <f t="shared" si="23"/>
        <v>1.0615366249999984E-4</v>
      </c>
      <c r="V228" s="145"/>
    </row>
    <row r="229" spans="1:23" x14ac:dyDescent="0.2">
      <c r="A229" s="1" t="s">
        <v>293</v>
      </c>
      <c r="B229" s="1" t="s">
        <v>294</v>
      </c>
      <c r="C229" s="9">
        <f t="shared" si="20"/>
        <v>-4.3679952336252992</v>
      </c>
      <c r="D229" s="9">
        <f t="shared" si="21"/>
        <v>0.18704665412041702</v>
      </c>
      <c r="F229" s="4">
        <v>-10.831099999999999</v>
      </c>
      <c r="G229" s="4">
        <v>0.19040815999999999</v>
      </c>
      <c r="H229" s="4">
        <v>2.7116220000000002</v>
      </c>
      <c r="I229" s="9">
        <v>1.9028205</v>
      </c>
      <c r="J229" s="4">
        <f t="shared" si="22"/>
        <v>1.4250540184951761</v>
      </c>
      <c r="K229" s="13">
        <v>43753</v>
      </c>
      <c r="L229" s="14">
        <v>0.66388888888888886</v>
      </c>
      <c r="M229" s="3">
        <v>-5748</v>
      </c>
      <c r="N229" s="3">
        <v>1453</v>
      </c>
      <c r="O229" s="3">
        <v>-12</v>
      </c>
      <c r="P229" s="3">
        <v>11</v>
      </c>
      <c r="Q229" s="1">
        <v>846582</v>
      </c>
      <c r="R229" s="1">
        <v>93696</v>
      </c>
      <c r="S229" s="2">
        <v>7.052025E-4</v>
      </c>
      <c r="T229" s="2">
        <v>3.4E-8</v>
      </c>
      <c r="U229" s="2">
        <f t="shared" si="23"/>
        <v>1.2218816249999986E-4</v>
      </c>
      <c r="V229" s="145"/>
    </row>
    <row r="230" spans="1:23" x14ac:dyDescent="0.2">
      <c r="A230" s="1" t="s">
        <v>295</v>
      </c>
      <c r="B230" s="1" t="s">
        <v>296</v>
      </c>
      <c r="C230" s="9">
        <f t="shared" si="20"/>
        <v>6.2858435284751657</v>
      </c>
      <c r="D230" s="9">
        <f t="shared" si="21"/>
        <v>0.18704665412041702</v>
      </c>
      <c r="F230" s="4">
        <v>-0.24642020000000001</v>
      </c>
      <c r="G230" s="4">
        <v>0.14680485999999998</v>
      </c>
      <c r="H230" s="4">
        <v>2.6593589999999998</v>
      </c>
      <c r="I230" s="9">
        <v>1.8781489999999998</v>
      </c>
      <c r="J230" s="4">
        <f t="shared" si="22"/>
        <v>1.415946764607068</v>
      </c>
      <c r="K230" s="13">
        <v>43753</v>
      </c>
      <c r="L230" s="14">
        <v>0.66666666666666663</v>
      </c>
      <c r="M230" s="3">
        <v>-5635</v>
      </c>
      <c r="N230" s="3">
        <v>2971</v>
      </c>
      <c r="O230" s="3">
        <v>-10</v>
      </c>
      <c r="P230" s="3">
        <v>11</v>
      </c>
      <c r="Q230" s="1">
        <v>846582</v>
      </c>
      <c r="R230" s="1">
        <v>93696</v>
      </c>
      <c r="S230" s="2">
        <v>5.7785430000000004E-4</v>
      </c>
      <c r="T230" s="2">
        <v>3.2999999999999998E-8</v>
      </c>
      <c r="U230" s="2">
        <f t="shared" si="23"/>
        <v>-5.1600375000001057E-6</v>
      </c>
      <c r="V230" s="145"/>
    </row>
    <row r="231" spans="1:23" x14ac:dyDescent="0.2">
      <c r="A231" s="1" t="s">
        <v>297</v>
      </c>
      <c r="B231" s="1" t="s">
        <v>298</v>
      </c>
      <c r="C231" s="9">
        <f t="shared" si="20"/>
        <v>0.2881670549716997</v>
      </c>
      <c r="D231" s="9">
        <f t="shared" si="21"/>
        <v>0.18704665412041702</v>
      </c>
      <c r="F231" s="4">
        <v>-6.2051629999999998</v>
      </c>
      <c r="G231" s="4">
        <v>0.21199820000000003</v>
      </c>
      <c r="H231" s="4">
        <v>2.6679580000000001</v>
      </c>
      <c r="I231" s="9">
        <v>1.8792200000000001</v>
      </c>
      <c r="J231" s="4">
        <f t="shared" si="22"/>
        <v>1.4197156266961823</v>
      </c>
      <c r="K231" s="13">
        <v>43753</v>
      </c>
      <c r="L231" s="14">
        <v>0.6694444444444444</v>
      </c>
      <c r="M231" s="3">
        <v>-5589</v>
      </c>
      <c r="N231" s="3">
        <v>2956</v>
      </c>
      <c r="O231" s="3">
        <v>-12</v>
      </c>
      <c r="P231" s="3">
        <v>10</v>
      </c>
      <c r="Q231" s="1">
        <v>846582</v>
      </c>
      <c r="R231" s="1">
        <v>93696</v>
      </c>
      <c r="S231" s="2">
        <v>5.7946709999999999E-4</v>
      </c>
      <c r="T231" s="2">
        <v>3.2999999999999998E-8</v>
      </c>
      <c r="U231" s="2">
        <f t="shared" si="23"/>
        <v>-3.5472375000001471E-6</v>
      </c>
      <c r="V231" s="145"/>
    </row>
    <row r="232" spans="1:23" x14ac:dyDescent="0.2">
      <c r="V232" s="145"/>
    </row>
    <row r="233" spans="1:23" x14ac:dyDescent="0.2">
      <c r="A233" s="30" t="s">
        <v>300</v>
      </c>
      <c r="B233" s="30" t="s">
        <v>241</v>
      </c>
      <c r="C233" s="31"/>
      <c r="D233" s="31"/>
      <c r="E233" s="32"/>
      <c r="F233" s="33">
        <v>5.6617660000000001</v>
      </c>
      <c r="G233" s="33">
        <v>0.11365346</v>
      </c>
      <c r="H233" s="33">
        <v>2.625032</v>
      </c>
      <c r="I233" s="31">
        <v>1.8466069999999999</v>
      </c>
      <c r="J233" s="33">
        <f>H233/I233</f>
        <v>1.4215434036587105</v>
      </c>
      <c r="K233" s="34">
        <v>43753</v>
      </c>
      <c r="L233" s="35">
        <v>0.67361111111111116</v>
      </c>
      <c r="M233" s="36">
        <v>996</v>
      </c>
      <c r="N233" s="36">
        <v>795</v>
      </c>
      <c r="O233" s="36">
        <v>-10</v>
      </c>
      <c r="P233" s="36">
        <v>17</v>
      </c>
      <c r="Q233" s="30">
        <v>846582</v>
      </c>
      <c r="R233" s="30">
        <v>93696</v>
      </c>
      <c r="S233" s="37">
        <v>6.0032029999999999E-4</v>
      </c>
      <c r="T233" s="37">
        <v>3.2999999999999998E-8</v>
      </c>
      <c r="U233" s="30"/>
      <c r="V233" s="142"/>
      <c r="W233" s="30"/>
    </row>
    <row r="234" spans="1:23" x14ac:dyDescent="0.2">
      <c r="A234" s="30" t="s">
        <v>302</v>
      </c>
      <c r="B234" s="30" t="s">
        <v>303</v>
      </c>
      <c r="C234" s="31"/>
      <c r="D234" s="31"/>
      <c r="E234" s="32"/>
      <c r="F234" s="33">
        <v>5.7034659999999997</v>
      </c>
      <c r="G234" s="33">
        <v>0.17914929999999998</v>
      </c>
      <c r="H234" s="33">
        <v>2.744386</v>
      </c>
      <c r="I234" s="31">
        <v>1.8991594999999997</v>
      </c>
      <c r="J234" s="33">
        <f>H234/I234</f>
        <v>1.4450529299935053</v>
      </c>
      <c r="K234" s="34">
        <v>43753</v>
      </c>
      <c r="L234" s="35">
        <v>0.67638888888888893</v>
      </c>
      <c r="M234" s="36">
        <v>1026</v>
      </c>
      <c r="N234" s="36">
        <v>795</v>
      </c>
      <c r="O234" s="36">
        <v>-9</v>
      </c>
      <c r="P234" s="36">
        <v>18</v>
      </c>
      <c r="Q234" s="30">
        <v>846582</v>
      </c>
      <c r="R234" s="30">
        <v>93696</v>
      </c>
      <c r="S234" s="37">
        <v>5.698322E-4</v>
      </c>
      <c r="T234" s="37">
        <v>3.2999999999999998E-8</v>
      </c>
      <c r="U234" s="30"/>
      <c r="V234" s="142"/>
      <c r="W234" s="30"/>
    </row>
    <row r="235" spans="1:23" x14ac:dyDescent="0.2">
      <c r="A235" s="30" t="s">
        <v>304</v>
      </c>
      <c r="B235" s="30" t="s">
        <v>241</v>
      </c>
      <c r="C235" s="31"/>
      <c r="D235" s="31"/>
      <c r="E235" s="32"/>
      <c r="F235" s="33">
        <v>5.648949</v>
      </c>
      <c r="G235" s="33">
        <v>0.19318346</v>
      </c>
      <c r="H235" s="33">
        <v>2.761263</v>
      </c>
      <c r="I235" s="31">
        <v>1.9242809999999999</v>
      </c>
      <c r="J235" s="33">
        <f>H235/I235</f>
        <v>1.4349583039067579</v>
      </c>
      <c r="K235" s="34">
        <v>43753</v>
      </c>
      <c r="L235" s="35">
        <v>0.67777777777777781</v>
      </c>
      <c r="M235" s="36">
        <v>1056</v>
      </c>
      <c r="N235" s="36">
        <v>795</v>
      </c>
      <c r="O235" s="36">
        <v>-10</v>
      </c>
      <c r="P235" s="36">
        <v>17</v>
      </c>
      <c r="Q235" s="30">
        <v>846582</v>
      </c>
      <c r="R235" s="30">
        <v>93696</v>
      </c>
      <c r="S235" s="37">
        <v>5.7235040000000004E-4</v>
      </c>
      <c r="T235" s="37">
        <v>3.2999999999999998E-8</v>
      </c>
      <c r="U235" s="30"/>
      <c r="V235" s="142"/>
      <c r="W235" s="30"/>
    </row>
    <row r="236" spans="1:23" x14ac:dyDescent="0.2">
      <c r="A236" s="30" t="s">
        <v>305</v>
      </c>
      <c r="B236" s="30" t="s">
        <v>241</v>
      </c>
      <c r="C236" s="31"/>
      <c r="D236" s="31"/>
      <c r="E236" s="32"/>
      <c r="F236" s="33">
        <v>5.7431330000000003</v>
      </c>
      <c r="G236" s="33">
        <v>0.13626099999999999</v>
      </c>
      <c r="H236" s="33">
        <v>2.792665</v>
      </c>
      <c r="I236" s="31">
        <v>1.9322414999999999</v>
      </c>
      <c r="J236" s="33">
        <f>H236/I236</f>
        <v>1.4452981162033836</v>
      </c>
      <c r="K236" s="34">
        <v>43753</v>
      </c>
      <c r="L236" s="35">
        <v>0.67986111111111114</v>
      </c>
      <c r="M236" s="36">
        <v>1086</v>
      </c>
      <c r="N236" s="36">
        <v>795</v>
      </c>
      <c r="O236" s="36">
        <v>-10</v>
      </c>
      <c r="P236" s="36">
        <v>18</v>
      </c>
      <c r="Q236" s="30">
        <v>846582</v>
      </c>
      <c r="R236" s="30">
        <v>93696</v>
      </c>
      <c r="S236" s="37">
        <v>5.6597769999999997E-4</v>
      </c>
      <c r="T236" s="37">
        <v>3.2999999999999998E-8</v>
      </c>
      <c r="U236" s="30"/>
      <c r="V236" s="142"/>
      <c r="W236" s="30"/>
    </row>
    <row r="237" spans="1:23" x14ac:dyDescent="0.2">
      <c r="A237" s="38"/>
      <c r="B237" s="38" t="s">
        <v>20</v>
      </c>
      <c r="C237" s="39"/>
      <c r="D237" s="39"/>
      <c r="E237" s="40"/>
      <c r="F237" s="39">
        <f>AVERAGE(F233:F236)</f>
        <v>5.6893285000000002</v>
      </c>
      <c r="G237" s="39">
        <f>2*STDEV(F233:F236)</f>
        <v>8.5517940051586194E-2</v>
      </c>
      <c r="H237" s="39"/>
      <c r="I237" s="39"/>
      <c r="J237" s="39"/>
      <c r="K237" s="41"/>
      <c r="L237" s="42"/>
      <c r="M237" s="43"/>
      <c r="N237" s="43"/>
      <c r="O237" s="43"/>
      <c r="P237" s="43"/>
      <c r="Q237" s="38"/>
      <c r="R237" s="38"/>
      <c r="S237" s="44">
        <f>AVERAGE(S233:S236)</f>
        <v>5.7712015000000003E-4</v>
      </c>
      <c r="T237" s="44"/>
      <c r="U237" s="38"/>
      <c r="V237" s="143"/>
      <c r="W237" s="38"/>
    </row>
    <row r="238" spans="1:23" x14ac:dyDescent="0.2">
      <c r="A238" s="45"/>
      <c r="B238" s="45" t="s">
        <v>21</v>
      </c>
      <c r="C238" s="46">
        <v>12.33</v>
      </c>
      <c r="D238" s="46"/>
      <c r="E238" s="47">
        <f>((F238/1000+1)/(C238/1000+1)-1)*1000</f>
        <v>-6.4914594302252215</v>
      </c>
      <c r="F238" s="46">
        <f>AVERAGE(F210:F213,F233:F236)</f>
        <v>5.7585008750000002</v>
      </c>
      <c r="G238" s="46">
        <f>2*STDEV(F210:F213,F233:F236)</f>
        <v>0.18704665412041702</v>
      </c>
      <c r="H238" s="46"/>
      <c r="I238" s="46"/>
      <c r="J238" s="46"/>
      <c r="K238" s="48"/>
      <c r="L238" s="49"/>
      <c r="M238" s="50"/>
      <c r="N238" s="50"/>
      <c r="O238" s="50"/>
      <c r="P238" s="50"/>
      <c r="Q238" s="45"/>
      <c r="R238" s="45"/>
      <c r="S238" s="51">
        <f>AVERAGE(S210:S213,S233:S236)</f>
        <v>5.8301433750000014E-4</v>
      </c>
      <c r="T238" s="51"/>
      <c r="U238" s="45"/>
      <c r="V238" s="144"/>
      <c r="W238" s="45"/>
    </row>
    <row r="239" spans="1:23" x14ac:dyDescent="0.2">
      <c r="V239" s="145"/>
    </row>
    <row r="240" spans="1:23" x14ac:dyDescent="0.2">
      <c r="A240" s="1" t="s">
        <v>306</v>
      </c>
      <c r="B240" s="1" t="s">
        <v>307</v>
      </c>
      <c r="C240" s="9">
        <f t="shared" ref="C240:C254" si="24">((F240/1000+1)/($E$261/1000+1)-1)*1000</f>
        <v>3.9051019953824095</v>
      </c>
      <c r="D240" s="9">
        <f t="shared" ref="D240:D254" si="25">$G$261</f>
        <v>9.7916563261060047E-2</v>
      </c>
      <c r="F240" s="4">
        <v>-2.6704970000000001</v>
      </c>
      <c r="G240" s="4">
        <v>0.25192160000000002</v>
      </c>
      <c r="H240" s="4">
        <v>2.5570170000000001</v>
      </c>
      <c r="I240" s="9">
        <v>1.9237365</v>
      </c>
      <c r="J240" s="4">
        <f t="shared" ref="J240:J254" si="26">H240/I240</f>
        <v>1.3291929534008426</v>
      </c>
      <c r="K240" s="13">
        <v>43753</v>
      </c>
      <c r="L240" s="14">
        <v>0.68472222222222223</v>
      </c>
      <c r="M240" s="3">
        <v>-2053</v>
      </c>
      <c r="N240" s="3">
        <v>2204</v>
      </c>
      <c r="O240" s="3">
        <v>-18</v>
      </c>
      <c r="P240" s="3">
        <v>14</v>
      </c>
      <c r="Q240" s="1">
        <v>846582</v>
      </c>
      <c r="R240" s="1">
        <v>93696</v>
      </c>
      <c r="S240" s="2">
        <v>7.4876629999999999E-4</v>
      </c>
      <c r="T240" s="2">
        <v>3.2999999999999998E-8</v>
      </c>
      <c r="U240" s="2">
        <f t="shared" ref="U240:U254" si="27">S240-$S$261</f>
        <v>1.7263626249999992E-4</v>
      </c>
      <c r="V240" s="145"/>
    </row>
    <row r="241" spans="1:23" x14ac:dyDescent="0.2">
      <c r="A241" s="1" t="s">
        <v>308</v>
      </c>
      <c r="B241" s="1" t="s">
        <v>309</v>
      </c>
      <c r="C241" s="9">
        <f t="shared" si="24"/>
        <v>-3.6692733181754589</v>
      </c>
      <c r="D241" s="9">
        <f t="shared" si="25"/>
        <v>9.7916563261060047E-2</v>
      </c>
      <c r="F241" s="4">
        <v>-10.195259999999999</v>
      </c>
      <c r="G241" s="4">
        <v>0.19708441999999998</v>
      </c>
      <c r="H241" s="4">
        <v>2.6835360000000001</v>
      </c>
      <c r="I241" s="9">
        <v>1.913654</v>
      </c>
      <c r="J241" s="4">
        <f t="shared" si="26"/>
        <v>1.4023099264548347</v>
      </c>
      <c r="K241" s="13">
        <v>43753</v>
      </c>
      <c r="L241" s="14">
        <v>0.6875</v>
      </c>
      <c r="M241" s="3">
        <v>-2019</v>
      </c>
      <c r="N241" s="3">
        <v>2205</v>
      </c>
      <c r="O241" s="3">
        <v>-18</v>
      </c>
      <c r="P241" s="3">
        <v>14</v>
      </c>
      <c r="Q241" s="1">
        <v>846582</v>
      </c>
      <c r="R241" s="1">
        <v>93696</v>
      </c>
      <c r="S241" s="2">
        <v>7.0335530000000001E-4</v>
      </c>
      <c r="T241" s="2">
        <v>3.2999999999999998E-8</v>
      </c>
      <c r="U241" s="2">
        <f t="shared" si="27"/>
        <v>1.2722526249999994E-4</v>
      </c>
      <c r="V241" s="145"/>
    </row>
    <row r="242" spans="1:23" x14ac:dyDescent="0.2">
      <c r="A242" s="1" t="s">
        <v>310</v>
      </c>
      <c r="B242" s="1" t="s">
        <v>311</v>
      </c>
      <c r="C242" s="9">
        <f t="shared" si="24"/>
        <v>-4.8926766349768336</v>
      </c>
      <c r="D242" s="9">
        <f t="shared" si="25"/>
        <v>9.7916563261060047E-2</v>
      </c>
      <c r="F242" s="4">
        <v>-11.41065</v>
      </c>
      <c r="G242" s="4">
        <v>0.18162155999999999</v>
      </c>
      <c r="H242" s="4">
        <v>2.7145709999999998</v>
      </c>
      <c r="I242" s="9">
        <v>1.9078524999999997</v>
      </c>
      <c r="J242" s="4">
        <f t="shared" si="26"/>
        <v>1.422841126344935</v>
      </c>
      <c r="K242" s="13">
        <v>43753</v>
      </c>
      <c r="L242" s="14">
        <v>0.69027777777777777</v>
      </c>
      <c r="M242" s="3">
        <v>-2092</v>
      </c>
      <c r="N242" s="3">
        <v>2193</v>
      </c>
      <c r="O242" s="3">
        <v>-17</v>
      </c>
      <c r="P242" s="3">
        <v>16</v>
      </c>
      <c r="Q242" s="1">
        <v>846582</v>
      </c>
      <c r="R242" s="1">
        <v>93696</v>
      </c>
      <c r="S242" s="2">
        <v>6.2337769999999996E-4</v>
      </c>
      <c r="T242" s="2">
        <v>3.2999999999999998E-8</v>
      </c>
      <c r="U242" s="2">
        <f t="shared" si="27"/>
        <v>4.7247662499999891E-5</v>
      </c>
      <c r="V242" s="145"/>
    </row>
    <row r="243" spans="1:23" x14ac:dyDescent="0.2">
      <c r="A243" s="1" t="s">
        <v>312</v>
      </c>
      <c r="B243" s="1" t="s">
        <v>313</v>
      </c>
      <c r="C243" s="9">
        <f t="shared" si="24"/>
        <v>-4.2310731183821115</v>
      </c>
      <c r="D243" s="9">
        <f t="shared" si="25"/>
        <v>9.7916563261060047E-2</v>
      </c>
      <c r="F243" s="4">
        <v>-10.75338</v>
      </c>
      <c r="G243" s="4">
        <v>0.19361302</v>
      </c>
      <c r="H243" s="4">
        <v>2.6777410000000001</v>
      </c>
      <c r="I243" s="9">
        <v>1.8891329999999997</v>
      </c>
      <c r="J243" s="4">
        <f t="shared" si="26"/>
        <v>1.4174444043907974</v>
      </c>
      <c r="K243" s="13">
        <v>43753</v>
      </c>
      <c r="L243" s="14">
        <v>0.69305555555555554</v>
      </c>
      <c r="M243" s="3">
        <v>-2134</v>
      </c>
      <c r="N243" s="3">
        <v>2177</v>
      </c>
      <c r="O243" s="3">
        <v>-18</v>
      </c>
      <c r="P243" s="3">
        <v>16</v>
      </c>
      <c r="Q243" s="1">
        <v>846582</v>
      </c>
      <c r="R243" s="1">
        <v>93696</v>
      </c>
      <c r="S243" s="2">
        <v>6.8888369999999997E-4</v>
      </c>
      <c r="T243" s="2">
        <v>3.2999999999999998E-8</v>
      </c>
      <c r="U243" s="2">
        <f t="shared" si="27"/>
        <v>1.127536624999999E-4</v>
      </c>
      <c r="V243" s="145"/>
    </row>
    <row r="244" spans="1:23" x14ac:dyDescent="0.2">
      <c r="A244" s="1" t="s">
        <v>314</v>
      </c>
      <c r="B244" s="1" t="s">
        <v>315</v>
      </c>
      <c r="C244" s="9">
        <f t="shared" si="24"/>
        <v>-6.246373376380232</v>
      </c>
      <c r="D244" s="9">
        <f t="shared" si="25"/>
        <v>9.7916563261060047E-2</v>
      </c>
      <c r="F244" s="4">
        <v>-12.75548</v>
      </c>
      <c r="G244" s="4">
        <v>0.16459738000000002</v>
      </c>
      <c r="H244" s="4">
        <v>2.7032210000000001</v>
      </c>
      <c r="I244" s="9">
        <v>1.8829934999999998</v>
      </c>
      <c r="J244" s="4">
        <f t="shared" si="26"/>
        <v>1.4355976268638211</v>
      </c>
      <c r="K244" s="13">
        <v>43753</v>
      </c>
      <c r="L244" s="14">
        <v>0.69513888888888886</v>
      </c>
      <c r="M244" s="3">
        <v>-2154</v>
      </c>
      <c r="N244" s="3">
        <v>2038</v>
      </c>
      <c r="O244" s="3">
        <v>-16</v>
      </c>
      <c r="P244" s="3">
        <v>19</v>
      </c>
      <c r="Q244" s="1">
        <v>846582</v>
      </c>
      <c r="R244" s="1">
        <v>93696</v>
      </c>
      <c r="S244" s="2">
        <v>5.246863E-4</v>
      </c>
      <c r="T244" s="2">
        <v>3.2999999999999998E-8</v>
      </c>
      <c r="U244" s="2">
        <f t="shared" si="27"/>
        <v>-5.1443737500000064E-5</v>
      </c>
      <c r="V244" s="145"/>
    </row>
    <row r="245" spans="1:23" x14ac:dyDescent="0.2">
      <c r="A245" s="1" t="s">
        <v>316</v>
      </c>
      <c r="B245" s="1" t="s">
        <v>317</v>
      </c>
      <c r="C245" s="9">
        <f t="shared" si="24"/>
        <v>-4.3953189318267638</v>
      </c>
      <c r="D245" s="9">
        <f t="shared" si="25"/>
        <v>9.7916563261060047E-2</v>
      </c>
      <c r="F245" s="4">
        <v>-10.916550000000001</v>
      </c>
      <c r="G245" s="4">
        <v>0.16842118</v>
      </c>
      <c r="H245" s="4">
        <v>2.6576680000000001</v>
      </c>
      <c r="I245" s="9">
        <v>1.8833879999999998</v>
      </c>
      <c r="J245" s="4">
        <f t="shared" si="26"/>
        <v>1.411110190783843</v>
      </c>
      <c r="K245" s="13">
        <v>43753</v>
      </c>
      <c r="L245" s="14">
        <v>0.69791666666666663</v>
      </c>
      <c r="M245" s="3">
        <v>-2228</v>
      </c>
      <c r="N245" s="3">
        <v>2032</v>
      </c>
      <c r="O245" s="3">
        <v>-19</v>
      </c>
      <c r="P245" s="3">
        <v>18</v>
      </c>
      <c r="Q245" s="1">
        <v>846582</v>
      </c>
      <c r="R245" s="1">
        <v>93696</v>
      </c>
      <c r="S245" s="2">
        <v>7.5220229999999999E-4</v>
      </c>
      <c r="T245" s="2">
        <v>3.2999999999999998E-8</v>
      </c>
      <c r="U245" s="2">
        <f t="shared" si="27"/>
        <v>1.7607226249999992E-4</v>
      </c>
      <c r="V245" s="145"/>
    </row>
    <row r="246" spans="1:23" s="255" customFormat="1" x14ac:dyDescent="0.2">
      <c r="A246" s="256" t="s">
        <v>318</v>
      </c>
      <c r="B246" s="256" t="s">
        <v>319</v>
      </c>
      <c r="C246" s="257">
        <f t="shared" si="24"/>
        <v>-0.41320903034980372</v>
      </c>
      <c r="D246" s="257">
        <f t="shared" si="25"/>
        <v>9.7916563261060047E-2</v>
      </c>
      <c r="E246" s="258"/>
      <c r="F246" s="259">
        <v>-6.9605230000000002</v>
      </c>
      <c r="G246" s="259">
        <v>0.17495704000000001</v>
      </c>
      <c r="H246" s="259">
        <v>2.618522</v>
      </c>
      <c r="I246" s="257">
        <v>1.8617584999999999</v>
      </c>
      <c r="J246" s="259">
        <f t="shared" si="26"/>
        <v>1.4064778004236318</v>
      </c>
      <c r="K246" s="260">
        <v>43753</v>
      </c>
      <c r="L246" s="261">
        <v>0.7006944444444444</v>
      </c>
      <c r="M246" s="262">
        <v>-2212</v>
      </c>
      <c r="N246" s="262">
        <v>1960</v>
      </c>
      <c r="O246" s="262">
        <v>-18</v>
      </c>
      <c r="P246" s="262">
        <v>16</v>
      </c>
      <c r="Q246" s="256">
        <v>846582</v>
      </c>
      <c r="R246" s="256">
        <v>93696</v>
      </c>
      <c r="S246" s="263">
        <v>5.7305059999999996E-4</v>
      </c>
      <c r="T246" s="263">
        <v>3.2999999999999998E-8</v>
      </c>
      <c r="U246" s="263">
        <f t="shared" si="27"/>
        <v>-3.0794375000001107E-6</v>
      </c>
      <c r="V246" s="264"/>
      <c r="W246" s="183" t="s">
        <v>1362</v>
      </c>
    </row>
    <row r="247" spans="1:23" x14ac:dyDescent="0.2">
      <c r="A247" s="1" t="s">
        <v>320</v>
      </c>
      <c r="B247" s="1" t="s">
        <v>321</v>
      </c>
      <c r="C247" s="9">
        <f t="shared" si="24"/>
        <v>-5.2636263633007996</v>
      </c>
      <c r="D247" s="9">
        <f t="shared" si="25"/>
        <v>9.7916563261060047E-2</v>
      </c>
      <c r="F247" s="4">
        <v>-11.779170000000001</v>
      </c>
      <c r="G247" s="4">
        <v>0.11695448</v>
      </c>
      <c r="H247" s="4">
        <v>2.6381510000000001</v>
      </c>
      <c r="I247" s="9">
        <v>1.8478455</v>
      </c>
      <c r="J247" s="4">
        <f t="shared" si="26"/>
        <v>1.4276902479130427</v>
      </c>
      <c r="K247" s="13">
        <v>43753</v>
      </c>
      <c r="L247" s="14">
        <v>0.70277777777777772</v>
      </c>
      <c r="M247" s="3">
        <v>-2322</v>
      </c>
      <c r="N247" s="3">
        <v>1981</v>
      </c>
      <c r="O247" s="3">
        <v>-18</v>
      </c>
      <c r="P247" s="3">
        <v>19</v>
      </c>
      <c r="Q247" s="1">
        <v>846582</v>
      </c>
      <c r="R247" s="1">
        <v>93696</v>
      </c>
      <c r="S247" s="2">
        <v>9.5406760000000005E-4</v>
      </c>
      <c r="T247" s="2">
        <v>3.2999999999999998E-8</v>
      </c>
      <c r="U247" s="2">
        <f t="shared" si="27"/>
        <v>3.7793756249999999E-4</v>
      </c>
      <c r="V247" s="145"/>
    </row>
    <row r="248" spans="1:23" x14ac:dyDescent="0.2">
      <c r="A248" s="1" t="s">
        <v>322</v>
      </c>
      <c r="B248" s="1" t="s">
        <v>649</v>
      </c>
      <c r="C248" s="9">
        <f t="shared" si="24"/>
        <v>-6.6534094711440117</v>
      </c>
      <c r="D248" s="9">
        <f t="shared" si="25"/>
        <v>9.7916563261060047E-2</v>
      </c>
      <c r="F248" s="4">
        <v>-13.15985</v>
      </c>
      <c r="G248" s="4">
        <v>0.16357796000000002</v>
      </c>
      <c r="H248" s="4">
        <v>2.7491620000000001</v>
      </c>
      <c r="I248" s="9">
        <v>1.9045104999999998</v>
      </c>
      <c r="J248" s="4">
        <f t="shared" si="26"/>
        <v>1.4435005740320153</v>
      </c>
      <c r="K248" s="13">
        <v>43753</v>
      </c>
      <c r="L248" s="14">
        <v>0.70625000000000004</v>
      </c>
      <c r="M248" s="3">
        <v>-2415</v>
      </c>
      <c r="N248" s="3">
        <v>1993</v>
      </c>
      <c r="O248" s="3">
        <v>-19</v>
      </c>
      <c r="P248" s="3">
        <v>18</v>
      </c>
      <c r="Q248" s="1">
        <v>846582</v>
      </c>
      <c r="R248" s="1">
        <v>93696</v>
      </c>
      <c r="S248" s="2">
        <v>6.0773000000000001E-4</v>
      </c>
      <c r="T248" s="2">
        <v>3.2999999999999998E-8</v>
      </c>
      <c r="U248" s="2">
        <f t="shared" si="27"/>
        <v>3.1599962499999942E-5</v>
      </c>
      <c r="V248" s="145"/>
    </row>
    <row r="249" spans="1:23" x14ac:dyDescent="0.2">
      <c r="A249" s="1" t="s">
        <v>323</v>
      </c>
      <c r="B249" s="1" t="s">
        <v>324</v>
      </c>
      <c r="C249" s="9">
        <f t="shared" si="24"/>
        <v>-5.5717747414941732</v>
      </c>
      <c r="D249" s="9">
        <f t="shared" si="25"/>
        <v>9.7916563261060047E-2</v>
      </c>
      <c r="F249" s="4">
        <v>-12.0853</v>
      </c>
      <c r="G249" s="4">
        <v>0.18460580000000001</v>
      </c>
      <c r="H249" s="4">
        <v>2.7874029999999999</v>
      </c>
      <c r="I249" s="9">
        <v>1.9336125</v>
      </c>
      <c r="J249" s="4">
        <f t="shared" si="26"/>
        <v>1.4415520172733678</v>
      </c>
      <c r="K249" s="13">
        <v>43753</v>
      </c>
      <c r="L249" s="14">
        <v>0.70833333333333337</v>
      </c>
      <c r="M249" s="3">
        <v>-2490</v>
      </c>
      <c r="N249" s="3">
        <v>1964</v>
      </c>
      <c r="O249" s="3">
        <v>-19</v>
      </c>
      <c r="P249" s="3">
        <v>17</v>
      </c>
      <c r="Q249" s="1">
        <v>846582</v>
      </c>
      <c r="R249" s="1">
        <v>93696</v>
      </c>
      <c r="S249" s="2">
        <v>7.2761410000000005E-4</v>
      </c>
      <c r="T249" s="2">
        <v>3.2999999999999998E-8</v>
      </c>
      <c r="U249" s="2">
        <f t="shared" si="27"/>
        <v>1.5148406249999998E-4</v>
      </c>
      <c r="V249" s="145"/>
    </row>
    <row r="250" spans="1:23" x14ac:dyDescent="0.2">
      <c r="A250" s="1" t="s">
        <v>325</v>
      </c>
      <c r="B250" s="1" t="s">
        <v>326</v>
      </c>
      <c r="C250" s="9">
        <f t="shared" si="24"/>
        <v>-4.8123303652634064</v>
      </c>
      <c r="D250" s="9">
        <f t="shared" si="25"/>
        <v>9.7916563261060047E-2</v>
      </c>
      <c r="F250" s="4">
        <v>-11.330830000000001</v>
      </c>
      <c r="G250" s="4">
        <v>0.20682140000000002</v>
      </c>
      <c r="H250" s="4">
        <v>2.7650619999999999</v>
      </c>
      <c r="I250" s="9">
        <v>1.9374799999999999</v>
      </c>
      <c r="J250" s="4">
        <f t="shared" si="26"/>
        <v>1.4271435059974813</v>
      </c>
      <c r="K250" s="13">
        <v>43753</v>
      </c>
      <c r="L250" s="14">
        <v>0.71111111111111114</v>
      </c>
      <c r="M250" s="3">
        <v>-2620</v>
      </c>
      <c r="N250" s="3">
        <v>1934</v>
      </c>
      <c r="O250" s="3">
        <v>-20</v>
      </c>
      <c r="P250" s="3">
        <v>17</v>
      </c>
      <c r="Q250" s="1">
        <v>846582</v>
      </c>
      <c r="R250" s="1">
        <v>93696</v>
      </c>
      <c r="S250" s="2">
        <v>7.1246359999999997E-4</v>
      </c>
      <c r="T250" s="2">
        <v>3.2999999999999998E-8</v>
      </c>
      <c r="U250" s="2">
        <f t="shared" si="27"/>
        <v>1.363335624999999E-4</v>
      </c>
      <c r="V250" s="145"/>
    </row>
    <row r="251" spans="1:23" x14ac:dyDescent="0.2">
      <c r="A251" s="1" t="s">
        <v>327</v>
      </c>
      <c r="B251" s="1" t="s">
        <v>328</v>
      </c>
      <c r="C251" s="9">
        <f t="shared" si="24"/>
        <v>-7.0659516307453041</v>
      </c>
      <c r="D251" s="9">
        <f t="shared" si="25"/>
        <v>9.7916563261060047E-2</v>
      </c>
      <c r="F251" s="4">
        <v>-13.56969</v>
      </c>
      <c r="G251" s="4">
        <v>0.21217559999999999</v>
      </c>
      <c r="H251" s="4">
        <v>2.7465790000000001</v>
      </c>
      <c r="I251" s="9">
        <v>1.9254074999999999</v>
      </c>
      <c r="J251" s="4">
        <f t="shared" si="26"/>
        <v>1.4264923139647063</v>
      </c>
      <c r="K251" s="13">
        <v>43753</v>
      </c>
      <c r="L251" s="14">
        <v>0.71388888888888891</v>
      </c>
      <c r="M251" s="3">
        <v>-2724</v>
      </c>
      <c r="N251" s="3">
        <v>1884</v>
      </c>
      <c r="O251" s="3">
        <v>-20</v>
      </c>
      <c r="P251" s="3">
        <v>17</v>
      </c>
      <c r="Q251" s="1">
        <v>846582</v>
      </c>
      <c r="R251" s="1">
        <v>93696</v>
      </c>
      <c r="S251" s="2">
        <v>6.3296170000000005E-4</v>
      </c>
      <c r="T251" s="2">
        <v>3.2999999999999998E-8</v>
      </c>
      <c r="U251" s="2">
        <f t="shared" si="27"/>
        <v>5.683166249999998E-5</v>
      </c>
      <c r="V251" s="145"/>
    </row>
    <row r="252" spans="1:23" x14ac:dyDescent="0.2">
      <c r="A252" s="1" t="s">
        <v>329</v>
      </c>
      <c r="B252" s="1" t="s">
        <v>330</v>
      </c>
      <c r="C252" s="9">
        <f t="shared" si="24"/>
        <v>-6.0309422984037298</v>
      </c>
      <c r="D252" s="9">
        <f t="shared" si="25"/>
        <v>9.7916563261060047E-2</v>
      </c>
      <c r="F252" s="4">
        <v>-12.541460000000001</v>
      </c>
      <c r="G252" s="4">
        <v>0.205182</v>
      </c>
      <c r="H252" s="4">
        <v>2.732513</v>
      </c>
      <c r="I252" s="9">
        <v>1.9234360000000001</v>
      </c>
      <c r="J252" s="4">
        <f t="shared" si="26"/>
        <v>1.420641497819527</v>
      </c>
      <c r="K252" s="13">
        <v>43753</v>
      </c>
      <c r="L252" s="14">
        <v>0.71666666666666667</v>
      </c>
      <c r="M252" s="3">
        <v>-2788</v>
      </c>
      <c r="N252" s="3">
        <v>1799</v>
      </c>
      <c r="O252" s="3">
        <v>-19</v>
      </c>
      <c r="P252" s="3">
        <v>16</v>
      </c>
      <c r="Q252" s="1">
        <v>846582</v>
      </c>
      <c r="R252" s="1">
        <v>93696</v>
      </c>
      <c r="S252" s="2">
        <v>6.7517399999999996E-4</v>
      </c>
      <c r="T252" s="2">
        <v>3.2999999999999998E-8</v>
      </c>
      <c r="U252" s="2">
        <f t="shared" si="27"/>
        <v>9.9043962499999888E-5</v>
      </c>
      <c r="V252" s="145"/>
    </row>
    <row r="253" spans="1:23" x14ac:dyDescent="0.2">
      <c r="A253" s="1" t="s">
        <v>331</v>
      </c>
      <c r="B253" s="1" t="s">
        <v>332</v>
      </c>
      <c r="C253" s="9">
        <f t="shared" si="24"/>
        <v>-3.0857290915298208</v>
      </c>
      <c r="D253" s="9">
        <f t="shared" si="25"/>
        <v>9.7916563261060047E-2</v>
      </c>
      <c r="F253" s="4">
        <v>-9.6155380000000008</v>
      </c>
      <c r="G253" s="4">
        <v>0.25106519999999999</v>
      </c>
      <c r="H253" s="4">
        <v>2.755566</v>
      </c>
      <c r="I253" s="9">
        <v>1.920169</v>
      </c>
      <c r="J253" s="4">
        <f t="shared" si="26"/>
        <v>1.4350643094435958</v>
      </c>
      <c r="K253" s="13">
        <v>43753</v>
      </c>
      <c r="L253" s="14">
        <v>0.71875</v>
      </c>
      <c r="M253" s="3">
        <v>-3002</v>
      </c>
      <c r="N253" s="3">
        <v>1623</v>
      </c>
      <c r="O253" s="3">
        <v>-18</v>
      </c>
      <c r="P253" s="3">
        <v>17</v>
      </c>
      <c r="Q253" s="1">
        <v>846582</v>
      </c>
      <c r="R253" s="1">
        <v>93696</v>
      </c>
      <c r="S253" s="2">
        <v>5.8739689999999999E-4</v>
      </c>
      <c r="T253" s="2">
        <v>3.2999999999999998E-8</v>
      </c>
      <c r="U253" s="2">
        <f t="shared" si="27"/>
        <v>1.1266862499999925E-5</v>
      </c>
      <c r="V253" s="145"/>
    </row>
    <row r="254" spans="1:23" x14ac:dyDescent="0.2">
      <c r="A254" s="1" t="s">
        <v>333</v>
      </c>
      <c r="B254" s="1" t="s">
        <v>334</v>
      </c>
      <c r="C254" s="9">
        <f t="shared" si="24"/>
        <v>-3.8958775807399482</v>
      </c>
      <c r="D254" s="9">
        <f t="shared" si="25"/>
        <v>9.7916563261060047E-2</v>
      </c>
      <c r="F254" s="4">
        <v>-10.42038</v>
      </c>
      <c r="G254" s="4">
        <v>0.15336406</v>
      </c>
      <c r="H254" s="4">
        <v>2.7234790000000002</v>
      </c>
      <c r="I254" s="9">
        <v>1.9112695</v>
      </c>
      <c r="J254" s="4">
        <f t="shared" si="26"/>
        <v>1.4249581233834372</v>
      </c>
      <c r="K254" s="13">
        <v>43753</v>
      </c>
      <c r="L254" s="14">
        <v>0.72083333333333333</v>
      </c>
      <c r="M254" s="3">
        <v>-3044</v>
      </c>
      <c r="N254" s="3">
        <v>1632</v>
      </c>
      <c r="O254" s="3">
        <v>-19</v>
      </c>
      <c r="P254" s="3">
        <v>15</v>
      </c>
      <c r="Q254" s="1">
        <v>846582</v>
      </c>
      <c r="R254" s="1">
        <v>93696</v>
      </c>
      <c r="S254" s="2">
        <v>7.7369540000000005E-4</v>
      </c>
      <c r="T254" s="2">
        <v>3.2999999999999998E-8</v>
      </c>
      <c r="U254" s="2">
        <f t="shared" si="27"/>
        <v>1.9756536249999998E-4</v>
      </c>
      <c r="V254" s="145"/>
    </row>
    <row r="255" spans="1:23" x14ac:dyDescent="0.2">
      <c r="V255" s="145"/>
    </row>
    <row r="256" spans="1:23" x14ac:dyDescent="0.2">
      <c r="A256" s="30" t="s">
        <v>335</v>
      </c>
      <c r="B256" s="30" t="s">
        <v>241</v>
      </c>
      <c r="C256" s="31"/>
      <c r="D256" s="31"/>
      <c r="E256" s="32"/>
      <c r="F256" s="33">
        <v>5.6561130000000004</v>
      </c>
      <c r="G256" s="33">
        <v>0.17328466000000001</v>
      </c>
      <c r="H256" s="33">
        <v>2.7094670000000001</v>
      </c>
      <c r="I256" s="31">
        <v>1.9020130000000002</v>
      </c>
      <c r="J256" s="33">
        <f>H256/I256</f>
        <v>1.4245260153321768</v>
      </c>
      <c r="K256" s="34">
        <v>43753</v>
      </c>
      <c r="L256" s="35">
        <v>0.72499999999999998</v>
      </c>
      <c r="M256" s="36">
        <v>996</v>
      </c>
      <c r="N256" s="36">
        <v>765</v>
      </c>
      <c r="O256" s="36">
        <v>-9</v>
      </c>
      <c r="P256" s="36">
        <v>15</v>
      </c>
      <c r="Q256" s="30">
        <v>846582</v>
      </c>
      <c r="R256" s="30">
        <v>93696</v>
      </c>
      <c r="S256" s="37">
        <v>5.8027410000000001E-4</v>
      </c>
      <c r="T256" s="37">
        <v>3.2000000000000002E-8</v>
      </c>
      <c r="U256" s="30"/>
      <c r="V256" s="142"/>
      <c r="W256" s="30"/>
    </row>
    <row r="257" spans="1:23" x14ac:dyDescent="0.2">
      <c r="A257" s="30" t="s">
        <v>336</v>
      </c>
      <c r="B257" s="30" t="s">
        <v>241</v>
      </c>
      <c r="C257" s="31"/>
      <c r="D257" s="31"/>
      <c r="E257" s="32"/>
      <c r="F257" s="33">
        <v>5.7367530000000002</v>
      </c>
      <c r="G257" s="33">
        <v>0.14197282</v>
      </c>
      <c r="H257" s="33">
        <v>2.677257</v>
      </c>
      <c r="I257" s="31">
        <v>1.8761780000000001</v>
      </c>
      <c r="J257" s="33">
        <f>H257/I257</f>
        <v>1.426973879877069</v>
      </c>
      <c r="K257" s="34">
        <v>43753</v>
      </c>
      <c r="L257" s="35">
        <v>0.7270833333333333</v>
      </c>
      <c r="M257" s="36">
        <v>1026</v>
      </c>
      <c r="N257" s="36">
        <v>765</v>
      </c>
      <c r="O257" s="36">
        <v>-8</v>
      </c>
      <c r="P257" s="36">
        <v>16</v>
      </c>
      <c r="Q257" s="30">
        <v>846582</v>
      </c>
      <c r="R257" s="30">
        <v>93696</v>
      </c>
      <c r="S257" s="37">
        <v>5.7155859999999999E-4</v>
      </c>
      <c r="T257" s="37">
        <v>3.2000000000000002E-8</v>
      </c>
      <c r="U257" s="30"/>
      <c r="V257" s="142"/>
      <c r="W257" s="30"/>
    </row>
    <row r="258" spans="1:23" x14ac:dyDescent="0.2">
      <c r="A258" s="30" t="s">
        <v>337</v>
      </c>
      <c r="B258" s="30" t="s">
        <v>241</v>
      </c>
      <c r="C258" s="31"/>
      <c r="D258" s="31"/>
      <c r="E258" s="32"/>
      <c r="F258" s="33">
        <v>5.7793010000000002</v>
      </c>
      <c r="G258" s="33">
        <v>0.16013882000000002</v>
      </c>
      <c r="H258" s="33">
        <v>2.6564160000000001</v>
      </c>
      <c r="I258" s="31">
        <v>1.8689679999999997</v>
      </c>
      <c r="J258" s="33">
        <f>H258/I258</f>
        <v>1.4213277059853355</v>
      </c>
      <c r="K258" s="34">
        <v>43753</v>
      </c>
      <c r="L258" s="35">
        <v>0.72847222222222219</v>
      </c>
      <c r="M258" s="36">
        <v>1056</v>
      </c>
      <c r="N258" s="36">
        <v>765</v>
      </c>
      <c r="O258" s="36">
        <v>-9</v>
      </c>
      <c r="P258" s="36">
        <v>16</v>
      </c>
      <c r="Q258" s="30">
        <v>846582</v>
      </c>
      <c r="R258" s="30">
        <v>93696</v>
      </c>
      <c r="S258" s="37">
        <v>5.7605769999999996E-4</v>
      </c>
      <c r="T258" s="37">
        <v>3.2000000000000002E-8</v>
      </c>
      <c r="U258" s="30"/>
      <c r="V258" s="142"/>
      <c r="W258" s="30"/>
    </row>
    <row r="259" spans="1:23" x14ac:dyDescent="0.2">
      <c r="A259" s="30" t="s">
        <v>338</v>
      </c>
      <c r="B259" s="30" t="s">
        <v>241</v>
      </c>
      <c r="C259" s="31"/>
      <c r="D259" s="31"/>
      <c r="E259" s="32"/>
      <c r="F259" s="33">
        <v>5.6642609999999998</v>
      </c>
      <c r="G259" s="33">
        <v>0.17605435999999999</v>
      </c>
      <c r="H259" s="33">
        <v>2.686261</v>
      </c>
      <c r="I259" s="31">
        <v>1.8662269999999999</v>
      </c>
      <c r="J259" s="33">
        <f>H259/I259</f>
        <v>1.4394074247130708</v>
      </c>
      <c r="K259" s="34">
        <v>43753</v>
      </c>
      <c r="L259" s="35">
        <v>0.73055555555555551</v>
      </c>
      <c r="M259" s="36">
        <v>1086</v>
      </c>
      <c r="N259" s="36">
        <v>765</v>
      </c>
      <c r="O259" s="36">
        <v>-8</v>
      </c>
      <c r="P259" s="36">
        <v>16</v>
      </c>
      <c r="Q259" s="30">
        <v>846582</v>
      </c>
      <c r="R259" s="30">
        <v>93696</v>
      </c>
      <c r="S259" s="37">
        <v>5.7266930000000004E-4</v>
      </c>
      <c r="T259" s="37">
        <v>3.2999999999999998E-8</v>
      </c>
      <c r="U259" s="30"/>
      <c r="V259" s="142"/>
      <c r="W259" s="30"/>
    </row>
    <row r="260" spans="1:23" x14ac:dyDescent="0.2">
      <c r="A260" s="38"/>
      <c r="B260" s="38" t="s">
        <v>20</v>
      </c>
      <c r="C260" s="39"/>
      <c r="D260" s="39"/>
      <c r="E260" s="40"/>
      <c r="F260" s="39">
        <f>AVERAGE(F256:F259)</f>
        <v>5.7091070000000004</v>
      </c>
      <c r="G260" s="39">
        <f>2*STDEV(F256:F259)</f>
        <v>0.11838370779799065</v>
      </c>
      <c r="H260" s="39"/>
      <c r="I260" s="39"/>
      <c r="J260" s="39"/>
      <c r="K260" s="41"/>
      <c r="L260" s="42"/>
      <c r="M260" s="43"/>
      <c r="N260" s="43"/>
      <c r="O260" s="43"/>
      <c r="P260" s="43"/>
      <c r="Q260" s="38"/>
      <c r="R260" s="38"/>
      <c r="S260" s="44">
        <f>AVERAGE(S256:S259)</f>
        <v>5.75139925E-4</v>
      </c>
      <c r="T260" s="44"/>
      <c r="U260" s="38"/>
      <c r="V260" s="143"/>
      <c r="W260" s="38"/>
    </row>
    <row r="261" spans="1:23" x14ac:dyDescent="0.2">
      <c r="A261" s="45"/>
      <c r="B261" s="45" t="s">
        <v>21</v>
      </c>
      <c r="C261" s="46">
        <v>12.33</v>
      </c>
      <c r="D261" s="46"/>
      <c r="E261" s="47">
        <f>((F261/1000+1)/(C261/1000+1)-1)*1000</f>
        <v>-6.5500204972687159</v>
      </c>
      <c r="F261" s="46">
        <f>AVERAGE(F256:F259,F233:F236)</f>
        <v>5.6992177500000007</v>
      </c>
      <c r="G261" s="46">
        <f>2*STDEV(F256:F259,F233:F236)</f>
        <v>9.7916563261060047E-2</v>
      </c>
      <c r="H261" s="46"/>
      <c r="I261" s="46"/>
      <c r="J261" s="46"/>
      <c r="K261" s="48"/>
      <c r="L261" s="49"/>
      <c r="M261" s="50"/>
      <c r="N261" s="50"/>
      <c r="O261" s="50"/>
      <c r="P261" s="50"/>
      <c r="Q261" s="45"/>
      <c r="R261" s="45"/>
      <c r="S261" s="51">
        <f>AVERAGE(S256:S259,S233:S236)</f>
        <v>5.7613003750000007E-4</v>
      </c>
      <c r="T261" s="51"/>
      <c r="U261" s="45"/>
      <c r="V261" s="144"/>
      <c r="W261" s="45"/>
    </row>
    <row r="262" spans="1:23" x14ac:dyDescent="0.2">
      <c r="V262" s="145"/>
    </row>
    <row r="263" spans="1:23" x14ac:dyDescent="0.2">
      <c r="A263" s="1" t="s">
        <v>339</v>
      </c>
      <c r="B263" s="1" t="s">
        <v>340</v>
      </c>
      <c r="C263" s="9">
        <f t="shared" ref="C263:C278" si="28">((F263/1000+1)/($E$285/1000+1)-1)*1000</f>
        <v>-3.6591962947670753</v>
      </c>
      <c r="D263" s="9">
        <f t="shared" ref="D263:D278" si="29">$G$285</f>
        <v>0.1408195535466274</v>
      </c>
      <c r="F263" s="4">
        <v>-10.153320000000001</v>
      </c>
      <c r="G263" s="4">
        <v>0.15182426000000002</v>
      </c>
      <c r="H263" s="4">
        <v>2.6331359999999999</v>
      </c>
      <c r="I263" s="9">
        <v>1.8564825000000003</v>
      </c>
      <c r="J263" s="4">
        <f t="shared" ref="J263:J278" si="30">H263/I263</f>
        <v>1.4183467929269462</v>
      </c>
      <c r="K263" s="13">
        <v>43753</v>
      </c>
      <c r="L263" s="14">
        <v>0.73402777777777772</v>
      </c>
      <c r="M263" s="3">
        <v>-3177</v>
      </c>
      <c r="N263" s="3">
        <v>1684</v>
      </c>
      <c r="O263" s="3">
        <v>-12</v>
      </c>
      <c r="P263" s="3">
        <v>15</v>
      </c>
      <c r="Q263" s="1">
        <v>846582</v>
      </c>
      <c r="R263" s="1">
        <v>93696</v>
      </c>
      <c r="S263" s="2">
        <v>1.044082E-3</v>
      </c>
      <c r="T263" s="2">
        <v>3.2000000000000002E-8</v>
      </c>
      <c r="U263" s="2">
        <f t="shared" ref="U263:U278" si="31">S263-$S$285</f>
        <v>4.7440172499999998E-4</v>
      </c>
      <c r="V263" s="145"/>
    </row>
    <row r="264" spans="1:23" x14ac:dyDescent="0.2">
      <c r="A264" s="1" t="s">
        <v>341</v>
      </c>
      <c r="B264" s="1" t="s">
        <v>342</v>
      </c>
      <c r="C264" s="9">
        <f t="shared" si="28"/>
        <v>-3.6761971056143983</v>
      </c>
      <c r="D264" s="9">
        <f t="shared" si="29"/>
        <v>0.1408195535466274</v>
      </c>
      <c r="F264" s="4">
        <v>-10.170210000000001</v>
      </c>
      <c r="G264" s="4">
        <v>0.167824</v>
      </c>
      <c r="H264" s="4">
        <v>2.6091920000000002</v>
      </c>
      <c r="I264" s="9">
        <v>1.8462685000000001</v>
      </c>
      <c r="J264" s="4">
        <f t="shared" si="30"/>
        <v>1.4132245661993368</v>
      </c>
      <c r="K264" s="13">
        <v>43753</v>
      </c>
      <c r="L264" s="14">
        <v>0.7368055555555556</v>
      </c>
      <c r="M264" s="3">
        <v>-3344</v>
      </c>
      <c r="N264" s="3">
        <v>1600</v>
      </c>
      <c r="O264" s="3">
        <v>-12</v>
      </c>
      <c r="P264" s="3">
        <v>14</v>
      </c>
      <c r="Q264" s="1">
        <v>846582</v>
      </c>
      <c r="R264" s="1">
        <v>93696</v>
      </c>
      <c r="S264" s="2">
        <v>8.4321280000000003E-4</v>
      </c>
      <c r="T264" s="2">
        <v>3.2000000000000002E-8</v>
      </c>
      <c r="U264" s="2">
        <f t="shared" si="31"/>
        <v>2.7353252500000001E-4</v>
      </c>
      <c r="V264" s="145"/>
    </row>
    <row r="265" spans="1:23" x14ac:dyDescent="0.2">
      <c r="A265" s="1" t="s">
        <v>343</v>
      </c>
      <c r="B265" s="1" t="s">
        <v>650</v>
      </c>
      <c r="C265" s="9">
        <f t="shared" si="28"/>
        <v>-3.7398016785833432</v>
      </c>
      <c r="D265" s="9">
        <f t="shared" si="29"/>
        <v>0.1408195535466274</v>
      </c>
      <c r="F265" s="4">
        <v>-10.2334</v>
      </c>
      <c r="G265" s="4">
        <v>0.16243146</v>
      </c>
      <c r="H265" s="4">
        <v>2.762</v>
      </c>
      <c r="I265" s="9">
        <v>1.9236050000000002</v>
      </c>
      <c r="J265" s="4">
        <f t="shared" si="30"/>
        <v>1.4358457167661758</v>
      </c>
      <c r="K265" s="13">
        <v>43753</v>
      </c>
      <c r="L265" s="14">
        <v>0.73958333333333337</v>
      </c>
      <c r="M265" s="3">
        <v>-3384</v>
      </c>
      <c r="N265" s="3">
        <v>1518</v>
      </c>
      <c r="O265" s="3">
        <v>-11</v>
      </c>
      <c r="P265" s="3">
        <v>14</v>
      </c>
      <c r="Q265" s="1">
        <v>846582</v>
      </c>
      <c r="R265" s="1">
        <v>93696</v>
      </c>
      <c r="S265" s="2">
        <v>6.9979630000000003E-4</v>
      </c>
      <c r="T265" s="2">
        <v>3.2000000000000002E-8</v>
      </c>
      <c r="U265" s="2">
        <f t="shared" si="31"/>
        <v>1.3011602500000001E-4</v>
      </c>
      <c r="V265" s="145"/>
    </row>
    <row r="266" spans="1:23" x14ac:dyDescent="0.2">
      <c r="A266" s="1" t="s">
        <v>344</v>
      </c>
      <c r="B266" s="1" t="s">
        <v>345</v>
      </c>
      <c r="C266" s="9">
        <f t="shared" si="28"/>
        <v>-3.604449456283354</v>
      </c>
      <c r="D266" s="9">
        <f t="shared" si="29"/>
        <v>0.1408195535466274</v>
      </c>
      <c r="F266" s="4">
        <v>-10.098929999999999</v>
      </c>
      <c r="G266" s="4">
        <v>0.15202570000000001</v>
      </c>
      <c r="H266" s="4">
        <v>2.749914</v>
      </c>
      <c r="I266" s="9">
        <v>1.935546</v>
      </c>
      <c r="J266" s="4">
        <f t="shared" si="30"/>
        <v>1.420743294140258</v>
      </c>
      <c r="K266" s="13">
        <v>43753</v>
      </c>
      <c r="L266" s="14">
        <v>0.74236111111111114</v>
      </c>
      <c r="M266" s="3">
        <v>-3610</v>
      </c>
      <c r="N266" s="3">
        <v>1529</v>
      </c>
      <c r="O266" s="3">
        <v>-10</v>
      </c>
      <c r="P266" s="3">
        <v>14</v>
      </c>
      <c r="Q266" s="1">
        <v>846582</v>
      </c>
      <c r="R266" s="1">
        <v>93696</v>
      </c>
      <c r="S266" s="2">
        <v>8.5561410000000002E-4</v>
      </c>
      <c r="T266" s="2">
        <v>3.2000000000000002E-8</v>
      </c>
      <c r="U266" s="2">
        <f t="shared" si="31"/>
        <v>2.85933825E-4</v>
      </c>
      <c r="V266" s="145"/>
    </row>
    <row r="267" spans="1:23" x14ac:dyDescent="0.2">
      <c r="A267" s="1" t="s">
        <v>346</v>
      </c>
      <c r="B267" s="1" t="s">
        <v>347</v>
      </c>
      <c r="C267" s="9">
        <f t="shared" si="28"/>
        <v>-3.6163369385870947</v>
      </c>
      <c r="D267" s="9">
        <f t="shared" si="29"/>
        <v>0.1408195535466274</v>
      </c>
      <c r="F267" s="4">
        <v>-10.11074</v>
      </c>
      <c r="G267" s="4">
        <v>0.18331362000000001</v>
      </c>
      <c r="H267" s="4">
        <v>2.7857669999999999</v>
      </c>
      <c r="I267" s="9">
        <v>1.9490460000000001</v>
      </c>
      <c r="J267" s="4">
        <f t="shared" si="30"/>
        <v>1.4292977179604791</v>
      </c>
      <c r="K267" s="13">
        <v>43753</v>
      </c>
      <c r="L267" s="14">
        <v>0.74444444444444446</v>
      </c>
      <c r="M267" s="3">
        <v>-3773</v>
      </c>
      <c r="N267" s="3">
        <v>1509</v>
      </c>
      <c r="O267" s="3">
        <v>-11</v>
      </c>
      <c r="P267" s="3">
        <v>13</v>
      </c>
      <c r="Q267" s="1">
        <v>846582</v>
      </c>
      <c r="R267" s="1">
        <v>93696</v>
      </c>
      <c r="S267" s="2">
        <v>6.9973289999999998E-4</v>
      </c>
      <c r="T267" s="2">
        <v>3.2000000000000002E-8</v>
      </c>
      <c r="U267" s="2">
        <f t="shared" si="31"/>
        <v>1.3005262499999996E-4</v>
      </c>
      <c r="V267" s="145"/>
    </row>
    <row r="268" spans="1:23" x14ac:dyDescent="0.2">
      <c r="A268" s="1" t="s">
        <v>348</v>
      </c>
      <c r="B268" s="1" t="s">
        <v>349</v>
      </c>
      <c r="C268" s="9">
        <f t="shared" si="28"/>
        <v>-3.4725980522266608</v>
      </c>
      <c r="D268" s="9">
        <f t="shared" si="29"/>
        <v>0.1408195535466274</v>
      </c>
      <c r="F268" s="4">
        <v>-9.9679380000000002</v>
      </c>
      <c r="G268" s="4">
        <v>0.16949766000000002</v>
      </c>
      <c r="H268" s="4">
        <v>2.8158280000000002</v>
      </c>
      <c r="I268" s="9">
        <v>1.9478064999999998</v>
      </c>
      <c r="J268" s="4">
        <f t="shared" si="30"/>
        <v>1.4456405192199535</v>
      </c>
      <c r="K268" s="13">
        <v>43753</v>
      </c>
      <c r="L268" s="14">
        <v>0.74722222222222223</v>
      </c>
      <c r="M268" s="3">
        <v>-3887</v>
      </c>
      <c r="N268" s="3">
        <v>1490</v>
      </c>
      <c r="O268" s="3">
        <v>-9</v>
      </c>
      <c r="P268" s="3">
        <v>22</v>
      </c>
      <c r="Q268" s="1">
        <v>846582</v>
      </c>
      <c r="R268" s="1">
        <v>93696</v>
      </c>
      <c r="S268" s="2">
        <v>5.7962520000000002E-4</v>
      </c>
      <c r="T268" s="2">
        <v>3.2000000000000002E-8</v>
      </c>
      <c r="U268" s="2">
        <f t="shared" si="31"/>
        <v>9.944925000000002E-6</v>
      </c>
      <c r="V268" s="145"/>
    </row>
    <row r="269" spans="1:23" x14ac:dyDescent="0.2">
      <c r="A269" s="1" t="s">
        <v>350</v>
      </c>
      <c r="B269" s="1" t="s">
        <v>351</v>
      </c>
      <c r="C269" s="9">
        <f t="shared" si="28"/>
        <v>-3.8036478261292972</v>
      </c>
      <c r="D269" s="9">
        <f t="shared" si="29"/>
        <v>0.1408195535466274</v>
      </c>
      <c r="F269" s="4">
        <v>-10.29683</v>
      </c>
      <c r="G269" s="4">
        <v>0.19605844</v>
      </c>
      <c r="H269" s="4">
        <v>2.739026</v>
      </c>
      <c r="I269" s="9">
        <v>1.9228915000000002</v>
      </c>
      <c r="J269" s="4">
        <f t="shared" si="30"/>
        <v>1.4244308636238705</v>
      </c>
      <c r="K269" s="13">
        <v>43753</v>
      </c>
      <c r="L269" s="14">
        <v>0.74930555555555556</v>
      </c>
      <c r="M269" s="3">
        <v>-3942</v>
      </c>
      <c r="N269" s="3">
        <v>1451</v>
      </c>
      <c r="O269" s="3">
        <v>-9</v>
      </c>
      <c r="P269" s="3">
        <v>15</v>
      </c>
      <c r="Q269" s="1">
        <v>846582</v>
      </c>
      <c r="R269" s="1">
        <v>93696</v>
      </c>
      <c r="S269" s="2">
        <v>6.6092120000000004E-4</v>
      </c>
      <c r="T269" s="2">
        <v>3.2000000000000002E-8</v>
      </c>
      <c r="U269" s="2">
        <f t="shared" si="31"/>
        <v>9.1240925000000018E-5</v>
      </c>
      <c r="V269" s="145"/>
    </row>
    <row r="270" spans="1:23" x14ac:dyDescent="0.2">
      <c r="A270" s="1" t="s">
        <v>352</v>
      </c>
      <c r="B270" s="1" t="s">
        <v>353</v>
      </c>
      <c r="C270" s="9">
        <f t="shared" si="28"/>
        <v>-0.59530593629830708</v>
      </c>
      <c r="D270" s="9">
        <f t="shared" si="29"/>
        <v>0.1408195535466274</v>
      </c>
      <c r="F270" s="4">
        <v>-7.1093999999999999</v>
      </c>
      <c r="G270" s="4">
        <v>0.16670615999999999</v>
      </c>
      <c r="H270" s="4">
        <v>2.7282329999999999</v>
      </c>
      <c r="I270" s="9">
        <v>1.9086784999999999</v>
      </c>
      <c r="J270" s="4">
        <f t="shared" si="30"/>
        <v>1.4293832093775878</v>
      </c>
      <c r="K270" s="13">
        <v>43753</v>
      </c>
      <c r="L270" s="14">
        <v>0.75208333333333333</v>
      </c>
      <c r="M270" s="3">
        <v>-4129</v>
      </c>
      <c r="N270" s="3">
        <v>1503</v>
      </c>
      <c r="O270" s="3">
        <v>-9</v>
      </c>
      <c r="P270" s="3">
        <v>14</v>
      </c>
      <c r="Q270" s="1">
        <v>846582</v>
      </c>
      <c r="R270" s="1">
        <v>93696</v>
      </c>
      <c r="S270" s="2">
        <v>5.9852869999999999E-4</v>
      </c>
      <c r="T270" s="2">
        <v>3.2000000000000002E-8</v>
      </c>
      <c r="U270" s="2">
        <f t="shared" si="31"/>
        <v>2.8848424999999974E-5</v>
      </c>
      <c r="V270" s="145"/>
    </row>
    <row r="271" spans="1:23" x14ac:dyDescent="0.2">
      <c r="A271" s="1" t="s">
        <v>354</v>
      </c>
      <c r="B271" s="1" t="s">
        <v>355</v>
      </c>
      <c r="C271" s="9">
        <f t="shared" si="28"/>
        <v>-0.78064698447821712</v>
      </c>
      <c r="D271" s="9">
        <f t="shared" si="29"/>
        <v>0.1408195535466274</v>
      </c>
      <c r="F271" s="4">
        <v>-7.293533</v>
      </c>
      <c r="G271" s="4">
        <v>0.16932424000000001</v>
      </c>
      <c r="H271" s="4">
        <v>2.7339020000000001</v>
      </c>
      <c r="I271" s="9">
        <v>1.9033839999999997</v>
      </c>
      <c r="J271" s="4">
        <f t="shared" si="30"/>
        <v>1.4363375966173932</v>
      </c>
      <c r="K271" s="13">
        <v>43753</v>
      </c>
      <c r="L271" s="14">
        <v>0.75416666666666665</v>
      </c>
      <c r="M271" s="3">
        <v>-4286</v>
      </c>
      <c r="N271" s="3">
        <v>1500</v>
      </c>
      <c r="O271" s="3">
        <v>-9</v>
      </c>
      <c r="P271" s="3">
        <v>14</v>
      </c>
      <c r="Q271" s="1">
        <v>846582</v>
      </c>
      <c r="R271" s="1">
        <v>93696</v>
      </c>
      <c r="S271" s="2">
        <v>5.6153330000000001E-4</v>
      </c>
      <c r="T271" s="2">
        <v>3.1E-8</v>
      </c>
      <c r="U271" s="2">
        <f t="shared" si="31"/>
        <v>-8.1469750000000068E-6</v>
      </c>
      <c r="V271" s="145"/>
    </row>
    <row r="272" spans="1:23" x14ac:dyDescent="0.2">
      <c r="A272" s="1" t="s">
        <v>356</v>
      </c>
      <c r="B272" s="1" t="s">
        <v>357</v>
      </c>
      <c r="C272" s="9">
        <f t="shared" si="28"/>
        <v>-0.66125478922351988</v>
      </c>
      <c r="D272" s="9">
        <f t="shared" si="29"/>
        <v>0.1408195535466274</v>
      </c>
      <c r="F272" s="4">
        <v>-7.174919</v>
      </c>
      <c r="G272" s="4">
        <v>0.16974481999999999</v>
      </c>
      <c r="H272" s="4">
        <v>2.7055530000000001</v>
      </c>
      <c r="I272" s="9">
        <v>1.9000790000000001</v>
      </c>
      <c r="J272" s="4">
        <f t="shared" si="30"/>
        <v>1.4239160582270527</v>
      </c>
      <c r="K272" s="13">
        <v>43753</v>
      </c>
      <c r="L272" s="14">
        <v>0.75624999999999998</v>
      </c>
      <c r="M272" s="3">
        <v>-4353</v>
      </c>
      <c r="N272" s="3">
        <v>1459</v>
      </c>
      <c r="O272" s="3">
        <v>-9</v>
      </c>
      <c r="P272" s="3">
        <v>13</v>
      </c>
      <c r="Q272" s="1">
        <v>846582</v>
      </c>
      <c r="R272" s="1">
        <v>93696</v>
      </c>
      <c r="S272" s="2">
        <v>5.636708E-4</v>
      </c>
      <c r="T272" s="2">
        <v>3.2000000000000002E-8</v>
      </c>
      <c r="U272" s="2">
        <f t="shared" si="31"/>
        <v>-6.0094750000000158E-6</v>
      </c>
      <c r="V272" s="145"/>
    </row>
    <row r="273" spans="1:23" x14ac:dyDescent="0.2">
      <c r="A273" s="1" t="s">
        <v>358</v>
      </c>
      <c r="B273" s="1" t="s">
        <v>359</v>
      </c>
      <c r="C273" s="9">
        <f t="shared" si="28"/>
        <v>-4.0785194321801832</v>
      </c>
      <c r="D273" s="9">
        <f t="shared" si="29"/>
        <v>0.1408195535466274</v>
      </c>
      <c r="F273" s="4">
        <v>-10.56991</v>
      </c>
      <c r="G273" s="4">
        <v>0.1278089</v>
      </c>
      <c r="H273" s="4">
        <v>2.6735739999999999</v>
      </c>
      <c r="I273" s="9">
        <v>1.8819235000000003</v>
      </c>
      <c r="J273" s="4">
        <f t="shared" si="30"/>
        <v>1.420660297828259</v>
      </c>
      <c r="K273" s="13">
        <v>43753</v>
      </c>
      <c r="L273" s="14">
        <v>0.75902777777777775</v>
      </c>
      <c r="M273" s="3">
        <v>-4405</v>
      </c>
      <c r="N273" s="3">
        <v>1411</v>
      </c>
      <c r="O273" s="3">
        <v>-9</v>
      </c>
      <c r="P273" s="3">
        <v>13</v>
      </c>
      <c r="Q273" s="1">
        <v>846582</v>
      </c>
      <c r="R273" s="1">
        <v>93696</v>
      </c>
      <c r="S273" s="2">
        <v>7.6145360000000003E-4</v>
      </c>
      <c r="T273" s="2">
        <v>3.2000000000000002E-8</v>
      </c>
      <c r="U273" s="2">
        <f t="shared" si="31"/>
        <v>1.9177332500000001E-4</v>
      </c>
      <c r="V273" s="145"/>
    </row>
    <row r="274" spans="1:23" x14ac:dyDescent="0.2">
      <c r="A274" s="1" t="s">
        <v>360</v>
      </c>
      <c r="B274" s="1" t="s">
        <v>361</v>
      </c>
      <c r="C274" s="9">
        <f t="shared" si="28"/>
        <v>-2.8166344986740866</v>
      </c>
      <c r="D274" s="9">
        <f t="shared" si="29"/>
        <v>0.1408195535466274</v>
      </c>
      <c r="F274" s="4">
        <v>-9.3162500000000001</v>
      </c>
      <c r="G274" s="4">
        <v>0.21845360000000003</v>
      </c>
      <c r="H274" s="4">
        <v>2.6603659999999998</v>
      </c>
      <c r="I274" s="9">
        <v>1.8735310000000001</v>
      </c>
      <c r="J274" s="4">
        <f t="shared" si="30"/>
        <v>1.4199743692524969</v>
      </c>
      <c r="K274" s="13">
        <v>43753</v>
      </c>
      <c r="L274" s="14">
        <v>0.76111111111111107</v>
      </c>
      <c r="M274" s="3">
        <v>-4645</v>
      </c>
      <c r="N274" s="3">
        <v>1377</v>
      </c>
      <c r="O274" s="3">
        <v>-9</v>
      </c>
      <c r="P274" s="3">
        <v>12</v>
      </c>
      <c r="Q274" s="1">
        <v>846582</v>
      </c>
      <c r="R274" s="1">
        <v>93696</v>
      </c>
      <c r="S274" s="2">
        <v>7.5589329999999999E-4</v>
      </c>
      <c r="T274" s="2">
        <v>3.2000000000000002E-8</v>
      </c>
      <c r="U274" s="2">
        <f t="shared" si="31"/>
        <v>1.8621302499999997E-4</v>
      </c>
      <c r="V274" s="145"/>
    </row>
    <row r="275" spans="1:23" x14ac:dyDescent="0.2">
      <c r="A275" s="1" t="s">
        <v>362</v>
      </c>
      <c r="B275" s="1" t="s">
        <v>363</v>
      </c>
      <c r="C275" s="9">
        <f t="shared" si="28"/>
        <v>-4.2056883156885716</v>
      </c>
      <c r="D275" s="9">
        <f t="shared" si="29"/>
        <v>0.1408195535466274</v>
      </c>
      <c r="F275" s="4">
        <v>-10.696249999999999</v>
      </c>
      <c r="G275" s="4">
        <v>0.17622360000000001</v>
      </c>
      <c r="H275" s="4">
        <v>2.6953520000000002</v>
      </c>
      <c r="I275" s="9">
        <v>1.8868430000000003</v>
      </c>
      <c r="J275" s="4">
        <f t="shared" si="30"/>
        <v>1.4284982905307966</v>
      </c>
      <c r="K275" s="13">
        <v>43753</v>
      </c>
      <c r="L275" s="14">
        <v>0.76388888888888884</v>
      </c>
      <c r="M275" s="3">
        <v>-4793</v>
      </c>
      <c r="N275" s="3">
        <v>1275</v>
      </c>
      <c r="O275" s="3">
        <v>-9</v>
      </c>
      <c r="P275" s="3">
        <v>11</v>
      </c>
      <c r="Q275" s="1">
        <v>846582</v>
      </c>
      <c r="R275" s="1">
        <v>93696</v>
      </c>
      <c r="S275" s="2">
        <v>6.8141109999999996E-4</v>
      </c>
      <c r="T275" s="2">
        <v>3.2000000000000002E-8</v>
      </c>
      <c r="U275" s="2">
        <f t="shared" si="31"/>
        <v>1.1173082499999995E-4</v>
      </c>
      <c r="V275" s="145"/>
    </row>
    <row r="276" spans="1:23" x14ac:dyDescent="0.2">
      <c r="A276" s="1" t="s">
        <v>364</v>
      </c>
      <c r="B276" s="1" t="s">
        <v>365</v>
      </c>
      <c r="C276" s="9">
        <f t="shared" si="28"/>
        <v>-2.6001202644702071</v>
      </c>
      <c r="D276" s="9">
        <f t="shared" si="29"/>
        <v>0.1408195535466274</v>
      </c>
      <c r="F276" s="4">
        <v>-9.1011469999999992</v>
      </c>
      <c r="G276" s="4">
        <v>0.19461521999999998</v>
      </c>
      <c r="H276" s="4">
        <v>2.6521149999999998</v>
      </c>
      <c r="I276" s="9">
        <v>1.8751450000000001</v>
      </c>
      <c r="J276" s="4">
        <f t="shared" si="30"/>
        <v>1.4143519567820086</v>
      </c>
      <c r="K276" s="13">
        <v>43753</v>
      </c>
      <c r="L276" s="14">
        <v>0.76666666666666672</v>
      </c>
      <c r="M276" s="3">
        <v>-5077</v>
      </c>
      <c r="N276" s="3">
        <v>1208</v>
      </c>
      <c r="O276" s="3">
        <v>-9</v>
      </c>
      <c r="P276" s="3">
        <v>11</v>
      </c>
      <c r="Q276" s="1">
        <v>846582</v>
      </c>
      <c r="R276" s="1">
        <v>93696</v>
      </c>
      <c r="S276" s="2">
        <v>7.7621910000000001E-4</v>
      </c>
      <c r="T276" s="2">
        <v>3.2000000000000002E-8</v>
      </c>
      <c r="U276" s="2">
        <f t="shared" si="31"/>
        <v>2.0653882499999999E-4</v>
      </c>
      <c r="V276" s="145"/>
    </row>
    <row r="277" spans="1:23" x14ac:dyDescent="0.2">
      <c r="A277" s="1" t="s">
        <v>366</v>
      </c>
      <c r="B277" s="1" t="s">
        <v>367</v>
      </c>
      <c r="C277" s="9">
        <f t="shared" si="28"/>
        <v>-0.72027045179268168</v>
      </c>
      <c r="D277" s="9">
        <f t="shared" si="29"/>
        <v>0.1408195535466274</v>
      </c>
      <c r="F277" s="4">
        <v>-7.2335500000000001</v>
      </c>
      <c r="G277" s="4">
        <v>0.16140043999999998</v>
      </c>
      <c r="H277" s="4">
        <v>2.6271629999999999</v>
      </c>
      <c r="I277" s="9">
        <v>1.8506429999999998</v>
      </c>
      <c r="J277" s="4">
        <f t="shared" si="30"/>
        <v>1.4195947030302443</v>
      </c>
      <c r="K277" s="13">
        <v>43753</v>
      </c>
      <c r="L277" s="14">
        <v>0.76875000000000004</v>
      </c>
      <c r="M277" s="3">
        <v>-5161</v>
      </c>
      <c r="N277" s="3">
        <v>1213</v>
      </c>
      <c r="O277" s="3">
        <v>-8</v>
      </c>
      <c r="P277" s="3">
        <v>10</v>
      </c>
      <c r="Q277" s="1">
        <v>846582</v>
      </c>
      <c r="R277" s="1">
        <v>93696</v>
      </c>
      <c r="S277" s="2">
        <v>5.984149E-4</v>
      </c>
      <c r="T277" s="2">
        <v>3.2999999999999998E-8</v>
      </c>
      <c r="U277" s="2">
        <f t="shared" si="31"/>
        <v>2.8734624999999982E-5</v>
      </c>
      <c r="V277" s="145"/>
    </row>
    <row r="278" spans="1:23" x14ac:dyDescent="0.2">
      <c r="A278" s="1" t="s">
        <v>368</v>
      </c>
      <c r="B278" s="1" t="s">
        <v>369</v>
      </c>
      <c r="C278" s="9">
        <f t="shared" si="28"/>
        <v>-3.7130573598022076</v>
      </c>
      <c r="D278" s="9">
        <f t="shared" si="29"/>
        <v>0.1408195535466274</v>
      </c>
      <c r="F278" s="4">
        <v>-10.20683</v>
      </c>
      <c r="G278" s="4">
        <v>0.11578354</v>
      </c>
      <c r="H278" s="4">
        <v>2.6095079999999999</v>
      </c>
      <c r="I278" s="9">
        <v>1.8380445000000001</v>
      </c>
      <c r="J278" s="4">
        <f t="shared" si="30"/>
        <v>1.4197197075478858</v>
      </c>
      <c r="K278" s="13">
        <v>43753</v>
      </c>
      <c r="L278" s="14">
        <v>0.77152777777777781</v>
      </c>
      <c r="M278" s="3">
        <v>-5516</v>
      </c>
      <c r="N278" s="3">
        <v>1395</v>
      </c>
      <c r="O278" s="3">
        <v>-7</v>
      </c>
      <c r="P278" s="3">
        <v>11</v>
      </c>
      <c r="Q278" s="1">
        <v>846582</v>
      </c>
      <c r="R278" s="1">
        <v>93696</v>
      </c>
      <c r="S278" s="2">
        <v>8.0017710000000004E-4</v>
      </c>
      <c r="T278" s="2">
        <v>3.2999999999999998E-8</v>
      </c>
      <c r="U278" s="2">
        <f t="shared" si="31"/>
        <v>2.3049682500000002E-4</v>
      </c>
      <c r="V278" s="145"/>
    </row>
    <row r="279" spans="1:23" x14ac:dyDescent="0.2">
      <c r="V279" s="145"/>
    </row>
    <row r="280" spans="1:23" x14ac:dyDescent="0.2">
      <c r="A280" s="30" t="s">
        <v>370</v>
      </c>
      <c r="B280" s="30" t="s">
        <v>241</v>
      </c>
      <c r="C280" s="31"/>
      <c r="D280" s="31"/>
      <c r="E280" s="32"/>
      <c r="F280" s="33">
        <v>5.7063470000000001</v>
      </c>
      <c r="G280" s="33">
        <v>0.15604736</v>
      </c>
      <c r="H280" s="33">
        <v>2.6182460000000001</v>
      </c>
      <c r="I280" s="31">
        <v>1.8362235</v>
      </c>
      <c r="J280" s="33">
        <f>H280/I280</f>
        <v>1.4258863368211985</v>
      </c>
      <c r="K280" s="34">
        <v>43753</v>
      </c>
      <c r="L280" s="35">
        <v>0.77569444444444446</v>
      </c>
      <c r="M280" s="36">
        <v>1050</v>
      </c>
      <c r="N280" s="36">
        <v>729</v>
      </c>
      <c r="O280" s="36">
        <v>-8</v>
      </c>
      <c r="P280" s="36">
        <v>15</v>
      </c>
      <c r="Q280" s="30">
        <v>846582</v>
      </c>
      <c r="R280" s="30">
        <v>93696</v>
      </c>
      <c r="S280" s="37">
        <v>5.795094E-4</v>
      </c>
      <c r="T280" s="37">
        <v>3.2000000000000002E-8</v>
      </c>
      <c r="U280" s="30"/>
      <c r="V280" s="142"/>
      <c r="W280" s="30"/>
    </row>
    <row r="281" spans="1:23" x14ac:dyDescent="0.2">
      <c r="A281" s="30" t="s">
        <v>371</v>
      </c>
      <c r="B281" s="30" t="s">
        <v>372</v>
      </c>
      <c r="C281" s="31"/>
      <c r="D281" s="31"/>
      <c r="E281" s="32"/>
      <c r="F281" s="33">
        <v>5.715408</v>
      </c>
      <c r="G281" s="33">
        <v>0.15609174000000001</v>
      </c>
      <c r="H281" s="33">
        <v>2.7050329999999998</v>
      </c>
      <c r="I281" s="31">
        <v>1.8843825000000001</v>
      </c>
      <c r="J281" s="33">
        <f>H281/I281</f>
        <v>1.4355010195647644</v>
      </c>
      <c r="K281" s="34">
        <v>43753</v>
      </c>
      <c r="L281" s="35">
        <v>0.77847222222222223</v>
      </c>
      <c r="M281" s="36">
        <v>1080</v>
      </c>
      <c r="N281" s="36">
        <v>729</v>
      </c>
      <c r="O281" s="36">
        <v>-9</v>
      </c>
      <c r="P281" s="36">
        <v>15</v>
      </c>
      <c r="Q281" s="30">
        <v>846582</v>
      </c>
      <c r="R281" s="30">
        <v>93696</v>
      </c>
      <c r="S281" s="37">
        <v>5.606443E-4</v>
      </c>
      <c r="T281" s="37">
        <v>3.2000000000000002E-8</v>
      </c>
      <c r="U281" s="30"/>
      <c r="V281" s="142"/>
      <c r="W281" s="30"/>
    </row>
    <row r="282" spans="1:23" x14ac:dyDescent="0.2">
      <c r="A282" s="30" t="s">
        <v>373</v>
      </c>
      <c r="B282" s="30" t="s">
        <v>241</v>
      </c>
      <c r="C282" s="31"/>
      <c r="D282" s="31"/>
      <c r="E282" s="32"/>
      <c r="F282" s="33">
        <v>5.8768250000000002</v>
      </c>
      <c r="G282" s="33">
        <v>0.2439316</v>
      </c>
      <c r="H282" s="33">
        <v>2.7218089999999999</v>
      </c>
      <c r="I282" s="31">
        <v>1.8970750000000003</v>
      </c>
      <c r="J282" s="33">
        <f>H282/I282</f>
        <v>1.4347397967924302</v>
      </c>
      <c r="K282" s="34">
        <v>43753</v>
      </c>
      <c r="L282" s="35">
        <v>0.77986111111111112</v>
      </c>
      <c r="M282" s="36">
        <v>1110</v>
      </c>
      <c r="N282" s="36">
        <v>729</v>
      </c>
      <c r="O282" s="36">
        <v>-9</v>
      </c>
      <c r="P282" s="36">
        <v>16</v>
      </c>
      <c r="Q282" s="30">
        <v>846582</v>
      </c>
      <c r="R282" s="30">
        <v>93696</v>
      </c>
      <c r="S282" s="37">
        <v>5.6290400000000003E-4</v>
      </c>
      <c r="T282" s="37">
        <v>3.2999999999999998E-8</v>
      </c>
      <c r="U282" s="30"/>
      <c r="V282" s="142"/>
      <c r="W282" s="30"/>
    </row>
    <row r="283" spans="1:23" x14ac:dyDescent="0.2">
      <c r="A283" s="30" t="s">
        <v>374</v>
      </c>
      <c r="B283" s="30" t="s">
        <v>241</v>
      </c>
      <c r="C283" s="31"/>
      <c r="D283" s="31"/>
      <c r="E283" s="32"/>
      <c r="F283" s="33">
        <v>5.7182649999999997</v>
      </c>
      <c r="G283" s="33">
        <v>0.15838674</v>
      </c>
      <c r="H283" s="33">
        <v>2.7515879999999999</v>
      </c>
      <c r="I283" s="31">
        <v>1.918817</v>
      </c>
      <c r="J283" s="33">
        <f>H283/I283</f>
        <v>1.4340023045449357</v>
      </c>
      <c r="K283" s="34">
        <v>43753</v>
      </c>
      <c r="L283" s="35">
        <v>0.78194444444444444</v>
      </c>
      <c r="M283" s="36">
        <v>1140</v>
      </c>
      <c r="N283" s="36">
        <v>729</v>
      </c>
      <c r="O283" s="36">
        <v>-9</v>
      </c>
      <c r="P283" s="36">
        <v>16</v>
      </c>
      <c r="Q283" s="30">
        <v>846582</v>
      </c>
      <c r="R283" s="30">
        <v>93696</v>
      </c>
      <c r="S283" s="37">
        <v>5.5382480000000002E-4</v>
      </c>
      <c r="T283" s="37">
        <v>3.2000000000000002E-8</v>
      </c>
      <c r="U283" s="30"/>
      <c r="V283" s="142"/>
      <c r="W283" s="30"/>
    </row>
    <row r="284" spans="1:23" x14ac:dyDescent="0.2">
      <c r="A284" s="38"/>
      <c r="B284" s="38" t="s">
        <v>20</v>
      </c>
      <c r="C284" s="39"/>
      <c r="D284" s="39"/>
      <c r="E284" s="40"/>
      <c r="F284" s="39">
        <f>AVERAGE(F280:F283)</f>
        <v>5.75421125</v>
      </c>
      <c r="G284" s="39">
        <f>2*STDEV(F280:F283)</f>
        <v>0.16380046079198538</v>
      </c>
      <c r="H284" s="39"/>
      <c r="I284" s="39"/>
      <c r="J284" s="39"/>
      <c r="K284" s="41"/>
      <c r="L284" s="42"/>
      <c r="M284" s="43"/>
      <c r="N284" s="43"/>
      <c r="O284" s="43"/>
      <c r="P284" s="43"/>
      <c r="Q284" s="38"/>
      <c r="R284" s="38"/>
      <c r="S284" s="44">
        <f>AVERAGE(S280:S283)</f>
        <v>5.6422062499999993E-4</v>
      </c>
      <c r="T284" s="44"/>
      <c r="U284" s="38"/>
      <c r="V284" s="143"/>
      <c r="W284" s="38"/>
    </row>
    <row r="285" spans="1:23" x14ac:dyDescent="0.2">
      <c r="A285" s="45"/>
      <c r="B285" s="45" t="s">
        <v>21</v>
      </c>
      <c r="C285" s="46">
        <v>12.33</v>
      </c>
      <c r="D285" s="46"/>
      <c r="E285" s="47">
        <f>((F285/1000+1)/(C285/1000+1)-1)*1000</f>
        <v>-6.5179742524669182</v>
      </c>
      <c r="F285" s="46">
        <f>AVERAGE(F256:F259,F280:F283)</f>
        <v>5.7316591250000002</v>
      </c>
      <c r="G285" s="46">
        <f>2*STDEV(F256:F259,F280:F283)</f>
        <v>0.1408195535466274</v>
      </c>
      <c r="H285" s="46"/>
      <c r="I285" s="46"/>
      <c r="J285" s="46"/>
      <c r="K285" s="48"/>
      <c r="L285" s="49"/>
      <c r="M285" s="50"/>
      <c r="N285" s="50"/>
      <c r="O285" s="50"/>
      <c r="P285" s="50"/>
      <c r="Q285" s="45"/>
      <c r="R285" s="45"/>
      <c r="S285" s="51">
        <f>AVERAGE(S256:S259,S280:S283)</f>
        <v>5.6968027500000002E-4</v>
      </c>
      <c r="T285" s="51"/>
      <c r="U285" s="45"/>
      <c r="V285" s="144"/>
      <c r="W285" s="45"/>
    </row>
    <row r="286" spans="1:23" x14ac:dyDescent="0.2">
      <c r="V286" s="145"/>
    </row>
    <row r="287" spans="1:23" x14ac:dyDescent="0.2">
      <c r="A287" s="52"/>
      <c r="B287" s="52" t="s">
        <v>487</v>
      </c>
      <c r="C287" s="52"/>
      <c r="D287" s="52"/>
      <c r="E287" s="53"/>
      <c r="F287" s="54"/>
      <c r="G287" s="54"/>
      <c r="H287" s="54"/>
      <c r="I287" s="54"/>
      <c r="J287" s="54"/>
      <c r="K287" s="52"/>
      <c r="L287" s="52"/>
      <c r="M287" s="55"/>
      <c r="N287" s="55"/>
      <c r="O287" s="55"/>
      <c r="P287" s="55"/>
      <c r="Q287" s="52"/>
      <c r="R287" s="52"/>
      <c r="S287" s="56"/>
      <c r="T287" s="52"/>
      <c r="U287" s="52"/>
      <c r="V287" s="146"/>
      <c r="W287" s="52"/>
    </row>
    <row r="288" spans="1:23" x14ac:dyDescent="0.2">
      <c r="A288" s="52"/>
      <c r="B288" s="52" t="s">
        <v>486</v>
      </c>
      <c r="C288" s="52"/>
      <c r="D288" s="52"/>
      <c r="E288" s="53"/>
      <c r="F288" s="54"/>
      <c r="G288" s="54"/>
      <c r="H288" s="54"/>
      <c r="I288" s="54"/>
      <c r="J288" s="54"/>
      <c r="K288" s="52"/>
      <c r="L288" s="52"/>
      <c r="M288" s="55"/>
      <c r="N288" s="55"/>
      <c r="O288" s="55"/>
      <c r="P288" s="55"/>
      <c r="Q288" s="52"/>
      <c r="R288" s="52"/>
      <c r="S288" s="56"/>
      <c r="T288" s="52"/>
      <c r="U288" s="52"/>
      <c r="V288" s="146"/>
      <c r="W288" s="52"/>
    </row>
    <row r="289" spans="1:23" x14ac:dyDescent="0.2">
      <c r="A289" s="83" t="s">
        <v>488</v>
      </c>
      <c r="B289" s="83" t="s">
        <v>241</v>
      </c>
      <c r="C289" s="84"/>
      <c r="D289" s="84"/>
      <c r="E289" s="85"/>
      <c r="F289" s="86">
        <v>5.7640279999999997</v>
      </c>
      <c r="G289" s="86">
        <v>0.15048890000000001</v>
      </c>
      <c r="H289" s="86">
        <v>2.8218359999999998</v>
      </c>
      <c r="I289" s="84">
        <v>1.9579829999999996</v>
      </c>
      <c r="J289" s="86">
        <f>H289/I289</f>
        <v>1.4411953525643484</v>
      </c>
      <c r="K289" s="87">
        <v>43753</v>
      </c>
      <c r="L289" s="88">
        <v>0.82222222222222219</v>
      </c>
      <c r="M289" s="89">
        <v>721</v>
      </c>
      <c r="N289" s="89">
        <v>743</v>
      </c>
      <c r="O289" s="89">
        <v>-6</v>
      </c>
      <c r="P289" s="89">
        <v>17</v>
      </c>
      <c r="Q289" s="83">
        <v>846582</v>
      </c>
      <c r="R289" s="83">
        <v>93696</v>
      </c>
      <c r="S289" s="90">
        <v>5.4951220000000001E-4</v>
      </c>
      <c r="T289" s="90">
        <v>3.2000000000000002E-8</v>
      </c>
      <c r="U289" s="83"/>
      <c r="V289" s="151"/>
      <c r="W289" s="30"/>
    </row>
    <row r="290" spans="1:23" x14ac:dyDescent="0.2">
      <c r="A290" s="83" t="s">
        <v>489</v>
      </c>
      <c r="B290" s="83" t="s">
        <v>241</v>
      </c>
      <c r="C290" s="84"/>
      <c r="D290" s="84"/>
      <c r="E290" s="85"/>
      <c r="F290" s="86">
        <v>5.9777639999999996</v>
      </c>
      <c r="G290" s="86">
        <v>0.15587184000000001</v>
      </c>
      <c r="H290" s="86">
        <v>2.7887650000000002</v>
      </c>
      <c r="I290" s="84">
        <v>1.9448215</v>
      </c>
      <c r="J290" s="86">
        <f>H290/I290</f>
        <v>1.4339439377855501</v>
      </c>
      <c r="K290" s="87">
        <v>43753</v>
      </c>
      <c r="L290" s="88">
        <v>0.82499999999999996</v>
      </c>
      <c r="M290" s="89">
        <v>751</v>
      </c>
      <c r="N290" s="89">
        <v>743</v>
      </c>
      <c r="O290" s="89">
        <v>-7</v>
      </c>
      <c r="P290" s="89">
        <v>15</v>
      </c>
      <c r="Q290" s="83">
        <v>846582</v>
      </c>
      <c r="R290" s="83">
        <v>93696</v>
      </c>
      <c r="S290" s="90">
        <v>5.5204400000000002E-4</v>
      </c>
      <c r="T290" s="90">
        <v>3.1E-8</v>
      </c>
      <c r="U290" s="83"/>
      <c r="V290" s="151"/>
      <c r="W290" s="30"/>
    </row>
    <row r="291" spans="1:23" x14ac:dyDescent="0.2">
      <c r="A291" s="83" t="s">
        <v>490</v>
      </c>
      <c r="B291" s="83" t="s">
        <v>241</v>
      </c>
      <c r="C291" s="84"/>
      <c r="D291" s="84"/>
      <c r="E291" s="85"/>
      <c r="F291" s="86">
        <v>5.9103589999999997</v>
      </c>
      <c r="G291" s="86">
        <v>0.19367054</v>
      </c>
      <c r="H291" s="86">
        <v>2.7753510000000001</v>
      </c>
      <c r="I291" s="84">
        <v>1.9265904999999999</v>
      </c>
      <c r="J291" s="86">
        <f>H291/I291</f>
        <v>1.4405505477162897</v>
      </c>
      <c r="K291" s="87">
        <v>43753</v>
      </c>
      <c r="L291" s="88">
        <v>0.82708333333333328</v>
      </c>
      <c r="M291" s="89">
        <v>781</v>
      </c>
      <c r="N291" s="89">
        <v>743</v>
      </c>
      <c r="O291" s="89">
        <v>-7</v>
      </c>
      <c r="P291" s="89">
        <v>16</v>
      </c>
      <c r="Q291" s="83">
        <v>846582</v>
      </c>
      <c r="R291" s="83">
        <v>93696</v>
      </c>
      <c r="S291" s="90">
        <v>5.4987389999999997E-4</v>
      </c>
      <c r="T291" s="90">
        <v>3.1E-8</v>
      </c>
      <c r="U291" s="83"/>
      <c r="V291" s="151"/>
      <c r="W291" s="30"/>
    </row>
    <row r="292" spans="1:23" x14ac:dyDescent="0.2">
      <c r="A292" s="83" t="s">
        <v>491</v>
      </c>
      <c r="B292" s="83" t="s">
        <v>241</v>
      </c>
      <c r="C292" s="84"/>
      <c r="D292" s="84"/>
      <c r="E292" s="85"/>
      <c r="F292" s="86">
        <v>5.8838249999999999</v>
      </c>
      <c r="G292" s="86">
        <v>0.22246120000000003</v>
      </c>
      <c r="H292" s="86">
        <v>2.7626409999999999</v>
      </c>
      <c r="I292" s="84">
        <v>1.9241495</v>
      </c>
      <c r="J292" s="86">
        <f>H292/I292</f>
        <v>1.4357725322278752</v>
      </c>
      <c r="K292" s="87">
        <v>43753</v>
      </c>
      <c r="L292" s="88">
        <v>0.82916666666666672</v>
      </c>
      <c r="M292" s="89">
        <v>811</v>
      </c>
      <c r="N292" s="89">
        <v>743</v>
      </c>
      <c r="O292" s="89">
        <v>-7</v>
      </c>
      <c r="P292" s="89">
        <v>16</v>
      </c>
      <c r="Q292" s="83">
        <v>846582</v>
      </c>
      <c r="R292" s="83">
        <v>93696</v>
      </c>
      <c r="S292" s="90">
        <v>5.5180889999999997E-4</v>
      </c>
      <c r="T292" s="90">
        <v>3.1E-8</v>
      </c>
      <c r="U292" s="83"/>
      <c r="V292" s="151"/>
      <c r="W292" s="30"/>
    </row>
    <row r="293" spans="1:23" x14ac:dyDescent="0.2">
      <c r="A293" s="38"/>
      <c r="B293" s="38" t="s">
        <v>485</v>
      </c>
      <c r="C293" s="39"/>
      <c r="D293" s="39"/>
      <c r="E293" s="40"/>
      <c r="F293" s="39">
        <f xml:space="preserve"> AVERAGE($F$289:$F$292)</f>
        <v>5.8839939999999995</v>
      </c>
      <c r="G293" s="39">
        <f xml:space="preserve"> 2 * STDEV($F$289:$F$292)</f>
        <v>0.17843690142269708</v>
      </c>
      <c r="H293" s="39"/>
      <c r="I293" s="39"/>
      <c r="J293" s="39"/>
      <c r="K293" s="41"/>
      <c r="L293" s="42"/>
      <c r="M293" s="43"/>
      <c r="N293" s="43"/>
      <c r="O293" s="43"/>
      <c r="P293" s="43"/>
      <c r="Q293" s="38"/>
      <c r="R293" s="38"/>
      <c r="S293" s="44"/>
      <c r="T293" s="44"/>
      <c r="U293" s="38"/>
      <c r="V293" s="143"/>
      <c r="W293" s="38"/>
    </row>
    <row r="294" spans="1:23" x14ac:dyDescent="0.2">
      <c r="V294" s="145"/>
    </row>
    <row r="295" spans="1:23" x14ac:dyDescent="0.2">
      <c r="A295" s="91" t="s">
        <v>492</v>
      </c>
      <c r="B295" s="91" t="s">
        <v>375</v>
      </c>
      <c r="C295" s="76">
        <f>((F295/1000+1)/($E$321/1000+1)-1)*1000</f>
        <v>7.1637637497135032</v>
      </c>
      <c r="D295" s="76">
        <f>$G$321</f>
        <v>0.21582264195619602</v>
      </c>
      <c r="E295" s="92"/>
      <c r="F295" s="93">
        <v>0.74590040000000002</v>
      </c>
      <c r="G295" s="93">
        <v>0.2199402</v>
      </c>
      <c r="H295" s="93">
        <v>2.268561</v>
      </c>
      <c r="I295" s="94">
        <v>1.9358279999999997</v>
      </c>
      <c r="J295" s="93">
        <f t="shared" ref="J295:J314" si="32">H295/I295</f>
        <v>1.1718814894711722</v>
      </c>
      <c r="K295" s="95">
        <v>43753</v>
      </c>
      <c r="L295" s="96">
        <v>0.83125000000000004</v>
      </c>
      <c r="M295" s="97">
        <v>-5708</v>
      </c>
      <c r="N295" s="97">
        <v>3168</v>
      </c>
      <c r="O295" s="97">
        <v>2</v>
      </c>
      <c r="P295" s="97">
        <v>-3</v>
      </c>
      <c r="Q295" s="91">
        <v>846582</v>
      </c>
      <c r="R295" s="91">
        <v>93696</v>
      </c>
      <c r="S295" s="98">
        <v>5.4571779999999998E-4</v>
      </c>
      <c r="T295" s="98">
        <v>3.1E-8</v>
      </c>
      <c r="U295" s="98">
        <f>S295-$S$321</f>
        <v>-1.0503442857142916E-5</v>
      </c>
      <c r="V295" s="152"/>
      <c r="W295" s="8" t="s">
        <v>1362</v>
      </c>
    </row>
    <row r="296" spans="1:23" x14ac:dyDescent="0.2">
      <c r="A296" s="99" t="s">
        <v>493</v>
      </c>
      <c r="B296" s="99" t="s">
        <v>376</v>
      </c>
      <c r="C296" s="9">
        <f t="shared" ref="C296:C314" si="33">((F296/1000+1)/($E$321/1000+1)-1)*1000</f>
        <v>-5.3164834601724387</v>
      </c>
      <c r="D296" s="9">
        <f t="shared" ref="D296:D314" si="34">$G$321</f>
        <v>0.21582264195619602</v>
      </c>
      <c r="E296" s="100"/>
      <c r="F296" s="101">
        <v>-11.654820000000001</v>
      </c>
      <c r="G296" s="101">
        <v>0.19148959999999998</v>
      </c>
      <c r="H296" s="101">
        <v>2.6560109999999999</v>
      </c>
      <c r="I296" s="102">
        <v>1.9462295000000001</v>
      </c>
      <c r="J296" s="101">
        <f t="shared" si="32"/>
        <v>1.3646956846558949</v>
      </c>
      <c r="K296" s="103">
        <v>43753</v>
      </c>
      <c r="L296" s="104">
        <v>0.83333333333333337</v>
      </c>
      <c r="M296" s="105">
        <v>-5662</v>
      </c>
      <c r="N296" s="105">
        <v>3180</v>
      </c>
      <c r="O296" s="105">
        <v>-1</v>
      </c>
      <c r="P296" s="105">
        <v>-1</v>
      </c>
      <c r="Q296" s="99">
        <v>846582</v>
      </c>
      <c r="R296" s="99">
        <v>93696</v>
      </c>
      <c r="S296" s="106">
        <v>5.9747480000000002E-4</v>
      </c>
      <c r="T296" s="106">
        <v>3.1E-8</v>
      </c>
      <c r="U296" s="106">
        <f t="shared" ref="U296:U314" si="35">S296-$S$321</f>
        <v>4.1253557142857124E-5</v>
      </c>
      <c r="V296" s="153"/>
    </row>
    <row r="297" spans="1:23" x14ac:dyDescent="0.2">
      <c r="A297" s="99" t="s">
        <v>494</v>
      </c>
      <c r="B297" s="99" t="s">
        <v>377</v>
      </c>
      <c r="C297" s="9">
        <f t="shared" si="33"/>
        <v>-4.6616507256497242</v>
      </c>
      <c r="D297" s="9">
        <f t="shared" si="34"/>
        <v>0.21582264195619602</v>
      </c>
      <c r="E297" s="100"/>
      <c r="F297" s="101">
        <v>-11.004160000000001</v>
      </c>
      <c r="G297" s="101">
        <v>0.13367024</v>
      </c>
      <c r="H297" s="101">
        <v>2.70546</v>
      </c>
      <c r="I297" s="102">
        <v>1.9381559999999998</v>
      </c>
      <c r="J297" s="101">
        <f t="shared" si="32"/>
        <v>1.3958938289797107</v>
      </c>
      <c r="K297" s="103">
        <v>43753</v>
      </c>
      <c r="L297" s="104">
        <v>0.8354166666666667</v>
      </c>
      <c r="M297" s="105">
        <v>-5558</v>
      </c>
      <c r="N297" s="105">
        <v>3215</v>
      </c>
      <c r="O297" s="105">
        <v>-3</v>
      </c>
      <c r="P297" s="105">
        <v>2</v>
      </c>
      <c r="Q297" s="99">
        <v>846582</v>
      </c>
      <c r="R297" s="99">
        <v>93696</v>
      </c>
      <c r="S297" s="106">
        <v>5.3720060000000004E-4</v>
      </c>
      <c r="T297" s="106">
        <v>3.1E-8</v>
      </c>
      <c r="U297" s="106">
        <f t="shared" si="35"/>
        <v>-1.9020642857142862E-5</v>
      </c>
      <c r="V297" s="153"/>
    </row>
    <row r="298" spans="1:23" x14ac:dyDescent="0.2">
      <c r="A298" s="99" t="s">
        <v>495</v>
      </c>
      <c r="B298" s="99" t="s">
        <v>378</v>
      </c>
      <c r="C298" s="9">
        <f t="shared" si="33"/>
        <v>-4.9538124427246366</v>
      </c>
      <c r="D298" s="9">
        <f t="shared" si="34"/>
        <v>0.21582264195619602</v>
      </c>
      <c r="E298" s="100"/>
      <c r="F298" s="101">
        <v>-11.294460000000001</v>
      </c>
      <c r="G298" s="101">
        <v>0.18344553999999999</v>
      </c>
      <c r="H298" s="101">
        <v>2.7113999999999998</v>
      </c>
      <c r="I298" s="102">
        <v>1.9210139999999998</v>
      </c>
      <c r="J298" s="101">
        <f t="shared" si="32"/>
        <v>1.4114420821503644</v>
      </c>
      <c r="K298" s="103">
        <v>43753</v>
      </c>
      <c r="L298" s="104">
        <v>0.83750000000000002</v>
      </c>
      <c r="M298" s="105">
        <v>-5413</v>
      </c>
      <c r="N298" s="105">
        <v>3251</v>
      </c>
      <c r="O298" s="105">
        <v>-4</v>
      </c>
      <c r="P298" s="105">
        <v>4</v>
      </c>
      <c r="Q298" s="99">
        <v>846582</v>
      </c>
      <c r="R298" s="99">
        <v>93696</v>
      </c>
      <c r="S298" s="106">
        <v>5.80826E-4</v>
      </c>
      <c r="T298" s="106">
        <v>3.1E-8</v>
      </c>
      <c r="U298" s="106">
        <f t="shared" si="35"/>
        <v>2.4604757142857102E-5</v>
      </c>
      <c r="V298" s="153"/>
    </row>
    <row r="299" spans="1:23" x14ac:dyDescent="0.2">
      <c r="A299" s="99" t="s">
        <v>496</v>
      </c>
      <c r="B299" s="99" t="s">
        <v>379</v>
      </c>
      <c r="C299" s="9">
        <f t="shared" si="33"/>
        <v>-3.7797510720554151</v>
      </c>
      <c r="D299" s="9">
        <f t="shared" si="34"/>
        <v>0.21582264195619602</v>
      </c>
      <c r="E299" s="100"/>
      <c r="F299" s="101">
        <v>-10.127879999999999</v>
      </c>
      <c r="G299" s="101">
        <v>0.18091398000000003</v>
      </c>
      <c r="H299" s="101">
        <v>2.654906</v>
      </c>
      <c r="I299" s="102">
        <v>1.9034959999999999</v>
      </c>
      <c r="J299" s="101">
        <f t="shared" si="32"/>
        <v>1.3947526025796746</v>
      </c>
      <c r="K299" s="103">
        <v>43753</v>
      </c>
      <c r="L299" s="104">
        <v>0.83958333333333335</v>
      </c>
      <c r="M299" s="105">
        <v>-5313</v>
      </c>
      <c r="N299" s="105">
        <v>3252</v>
      </c>
      <c r="O299" s="105">
        <v>-5</v>
      </c>
      <c r="P299" s="105">
        <v>5</v>
      </c>
      <c r="Q299" s="99">
        <v>846582</v>
      </c>
      <c r="R299" s="99">
        <v>93696</v>
      </c>
      <c r="S299" s="106">
        <v>9.2362100000000001E-4</v>
      </c>
      <c r="T299" s="106">
        <v>2.9999999999999997E-8</v>
      </c>
      <c r="U299" s="106">
        <f t="shared" si="35"/>
        <v>3.6739975714285712E-4</v>
      </c>
      <c r="V299" s="153"/>
    </row>
    <row r="300" spans="1:23" x14ac:dyDescent="0.2">
      <c r="A300" s="99" t="s">
        <v>497</v>
      </c>
      <c r="B300" s="99" t="s">
        <v>380</v>
      </c>
      <c r="C300" s="9">
        <f t="shared" si="33"/>
        <v>-3.7468715567373634</v>
      </c>
      <c r="D300" s="9">
        <f t="shared" si="34"/>
        <v>0.21582264195619602</v>
      </c>
      <c r="E300" s="100"/>
      <c r="F300" s="101">
        <v>-10.09521</v>
      </c>
      <c r="G300" s="101">
        <v>0.17596486</v>
      </c>
      <c r="H300" s="101">
        <v>2.655478</v>
      </c>
      <c r="I300" s="102">
        <v>1.8864669999999999</v>
      </c>
      <c r="J300" s="101">
        <f t="shared" si="32"/>
        <v>1.4076461448835311</v>
      </c>
      <c r="K300" s="103">
        <v>43753</v>
      </c>
      <c r="L300" s="104">
        <v>0.84166666666666667</v>
      </c>
      <c r="M300" s="105">
        <v>-5226</v>
      </c>
      <c r="N300" s="105">
        <v>3172</v>
      </c>
      <c r="O300" s="105">
        <v>-5</v>
      </c>
      <c r="P300" s="105">
        <v>7</v>
      </c>
      <c r="Q300" s="99">
        <v>846582</v>
      </c>
      <c r="R300" s="99">
        <v>93696</v>
      </c>
      <c r="S300" s="106">
        <v>9.2413439999999999E-4</v>
      </c>
      <c r="T300" s="106">
        <v>3.1E-8</v>
      </c>
      <c r="U300" s="106">
        <f t="shared" si="35"/>
        <v>3.6791315714285709E-4</v>
      </c>
      <c r="V300" s="153"/>
    </row>
    <row r="301" spans="1:23" x14ac:dyDescent="0.2">
      <c r="A301" s="99" t="s">
        <v>498</v>
      </c>
      <c r="B301" s="99" t="s">
        <v>381</v>
      </c>
      <c r="C301" s="9">
        <f t="shared" si="33"/>
        <v>-3.501173918732059</v>
      </c>
      <c r="D301" s="9">
        <f t="shared" si="34"/>
        <v>0.21582264195619602</v>
      </c>
      <c r="E301" s="100"/>
      <c r="F301" s="101">
        <v>-9.8510779999999993</v>
      </c>
      <c r="G301" s="101">
        <v>0.18850226</v>
      </c>
      <c r="H301" s="101">
        <v>2.6865649999999999</v>
      </c>
      <c r="I301" s="102">
        <v>1.8839509999999997</v>
      </c>
      <c r="J301" s="101">
        <f t="shared" si="32"/>
        <v>1.426027003887044</v>
      </c>
      <c r="K301" s="103">
        <v>43753</v>
      </c>
      <c r="L301" s="104">
        <v>0.84375</v>
      </c>
      <c r="M301" s="105">
        <v>-5248</v>
      </c>
      <c r="N301" s="105">
        <v>3131</v>
      </c>
      <c r="O301" s="105">
        <v>-5</v>
      </c>
      <c r="P301" s="105">
        <v>6</v>
      </c>
      <c r="Q301" s="99">
        <v>846582</v>
      </c>
      <c r="R301" s="99">
        <v>93696</v>
      </c>
      <c r="S301" s="106">
        <v>8.3030989999999998E-4</v>
      </c>
      <c r="T301" s="106">
        <v>3.1E-8</v>
      </c>
      <c r="U301" s="106">
        <f t="shared" si="35"/>
        <v>2.7408865714285708E-4</v>
      </c>
      <c r="V301" s="153"/>
    </row>
    <row r="302" spans="1:23" x14ac:dyDescent="0.2">
      <c r="A302" s="99" t="s">
        <v>499</v>
      </c>
      <c r="B302" s="99" t="s">
        <v>382</v>
      </c>
      <c r="C302" s="9">
        <f t="shared" si="33"/>
        <v>-5.2651463289702383</v>
      </c>
      <c r="D302" s="9">
        <f t="shared" si="34"/>
        <v>0.21582264195619602</v>
      </c>
      <c r="E302" s="100"/>
      <c r="F302" s="101">
        <v>-11.603809999999999</v>
      </c>
      <c r="G302" s="101">
        <v>0.18310472</v>
      </c>
      <c r="H302" s="101">
        <v>2.6466340000000002</v>
      </c>
      <c r="I302" s="102">
        <v>1.8807404999999999</v>
      </c>
      <c r="J302" s="101">
        <f t="shared" si="32"/>
        <v>1.407229758704085</v>
      </c>
      <c r="K302" s="103">
        <v>43753</v>
      </c>
      <c r="L302" s="104">
        <v>0.84513888888888888</v>
      </c>
      <c r="M302" s="105">
        <v>-5263</v>
      </c>
      <c r="N302" s="105">
        <v>3082</v>
      </c>
      <c r="O302" s="105">
        <v>-4</v>
      </c>
      <c r="P302" s="105">
        <v>7</v>
      </c>
      <c r="Q302" s="99">
        <v>846582</v>
      </c>
      <c r="R302" s="99">
        <v>93696</v>
      </c>
      <c r="S302" s="106">
        <v>5.9231509999999998E-4</v>
      </c>
      <c r="T302" s="106">
        <v>2.9999999999999997E-8</v>
      </c>
      <c r="U302" s="106">
        <f t="shared" si="35"/>
        <v>3.6093857142857079E-5</v>
      </c>
      <c r="V302" s="153"/>
    </row>
    <row r="303" spans="1:23" x14ac:dyDescent="0.2">
      <c r="A303" s="99" t="s">
        <v>500</v>
      </c>
      <c r="B303" s="99" t="s">
        <v>383</v>
      </c>
      <c r="C303" s="9">
        <f t="shared" si="33"/>
        <v>-5.1088101211493875</v>
      </c>
      <c r="D303" s="9">
        <f t="shared" si="34"/>
        <v>0.21582264195619602</v>
      </c>
      <c r="E303" s="100"/>
      <c r="F303" s="101">
        <v>-11.44847</v>
      </c>
      <c r="G303" s="101">
        <v>0.16061625999999998</v>
      </c>
      <c r="H303" s="101">
        <v>2.6516500000000001</v>
      </c>
      <c r="I303" s="102">
        <v>1.8943334999999999</v>
      </c>
      <c r="J303" s="101">
        <f t="shared" si="32"/>
        <v>1.399779922595467</v>
      </c>
      <c r="K303" s="103">
        <v>43753</v>
      </c>
      <c r="L303" s="104">
        <v>0.84722222222222221</v>
      </c>
      <c r="M303" s="105">
        <v>-5312</v>
      </c>
      <c r="N303" s="105">
        <v>2989</v>
      </c>
      <c r="O303" s="105">
        <v>-3</v>
      </c>
      <c r="P303" s="105">
        <v>6</v>
      </c>
      <c r="Q303" s="99">
        <v>846582</v>
      </c>
      <c r="R303" s="99">
        <v>93696</v>
      </c>
      <c r="S303" s="106">
        <v>6.8590269999999997E-4</v>
      </c>
      <c r="T303" s="106">
        <v>3.1E-8</v>
      </c>
      <c r="U303" s="106">
        <f t="shared" si="35"/>
        <v>1.2968145714285708E-4</v>
      </c>
      <c r="V303" s="153"/>
    </row>
    <row r="304" spans="1:23" x14ac:dyDescent="0.2">
      <c r="A304" s="99" t="s">
        <v>501</v>
      </c>
      <c r="B304" s="99" t="s">
        <v>384</v>
      </c>
      <c r="C304" s="9">
        <f t="shared" si="33"/>
        <v>-3.5010179247048079</v>
      </c>
      <c r="D304" s="9">
        <f t="shared" si="34"/>
        <v>0.21582264195619602</v>
      </c>
      <c r="E304" s="100"/>
      <c r="F304" s="101">
        <v>-9.8509229999999999</v>
      </c>
      <c r="G304" s="101">
        <v>0.34971140000000001</v>
      </c>
      <c r="H304" s="101">
        <v>2.5805820000000002</v>
      </c>
      <c r="I304" s="102">
        <v>1.8809279999999997</v>
      </c>
      <c r="J304" s="101">
        <f t="shared" si="32"/>
        <v>1.3719727708875622</v>
      </c>
      <c r="K304" s="103">
        <v>43753</v>
      </c>
      <c r="L304" s="104">
        <v>0.84930555555555554</v>
      </c>
      <c r="M304" s="105">
        <v>-5345</v>
      </c>
      <c r="N304" s="105">
        <v>2977</v>
      </c>
      <c r="O304" s="105">
        <v>-3</v>
      </c>
      <c r="P304" s="105">
        <v>6</v>
      </c>
      <c r="Q304" s="99">
        <v>846582</v>
      </c>
      <c r="R304" s="99">
        <v>93696</v>
      </c>
      <c r="S304" s="106">
        <v>5.0065120000000003E-4</v>
      </c>
      <c r="T304" s="106">
        <v>3.1E-8</v>
      </c>
      <c r="U304" s="106">
        <f t="shared" si="35"/>
        <v>-5.5570042857142868E-5</v>
      </c>
      <c r="V304" s="153"/>
    </row>
    <row r="305" spans="1:23" x14ac:dyDescent="0.2">
      <c r="A305" s="99" t="s">
        <v>502</v>
      </c>
      <c r="B305" s="99" t="s">
        <v>385</v>
      </c>
      <c r="C305" s="9">
        <f t="shared" si="33"/>
        <v>-0.61234467971071904</v>
      </c>
      <c r="D305" s="9">
        <f t="shared" si="34"/>
        <v>0.21582264195619602</v>
      </c>
      <c r="E305" s="100"/>
      <c r="F305" s="101">
        <v>-6.9806569999999999</v>
      </c>
      <c r="G305" s="101">
        <v>0.17675676000000001</v>
      </c>
      <c r="H305" s="101">
        <v>2.6442549999999998</v>
      </c>
      <c r="I305" s="102">
        <v>1.8663585</v>
      </c>
      <c r="J305" s="101">
        <f t="shared" si="32"/>
        <v>1.4167990769190377</v>
      </c>
      <c r="K305" s="103">
        <v>43753</v>
      </c>
      <c r="L305" s="104">
        <v>0.85138888888888886</v>
      </c>
      <c r="M305" s="105">
        <v>-5508</v>
      </c>
      <c r="N305" s="105">
        <v>2988</v>
      </c>
      <c r="O305" s="105">
        <v>-2</v>
      </c>
      <c r="P305" s="105">
        <v>7</v>
      </c>
      <c r="Q305" s="99">
        <v>846582</v>
      </c>
      <c r="R305" s="99">
        <v>93696</v>
      </c>
      <c r="S305" s="106">
        <v>6.2165889999999996E-4</v>
      </c>
      <c r="T305" s="106">
        <v>3.1E-8</v>
      </c>
      <c r="U305" s="106">
        <f t="shared" si="35"/>
        <v>6.5437657142857061E-5</v>
      </c>
      <c r="V305" s="153"/>
    </row>
    <row r="306" spans="1:23" x14ac:dyDescent="0.2">
      <c r="A306" s="99" t="s">
        <v>503</v>
      </c>
      <c r="B306" s="99" t="s">
        <v>386</v>
      </c>
      <c r="C306" s="9">
        <f t="shared" si="33"/>
        <v>2.6323824167311383</v>
      </c>
      <c r="D306" s="9">
        <f t="shared" si="34"/>
        <v>0.21582264195619602</v>
      </c>
      <c r="E306" s="100"/>
      <c r="F306" s="101">
        <v>-3.7566060000000001</v>
      </c>
      <c r="G306" s="101">
        <v>0.14268597999999999</v>
      </c>
      <c r="H306" s="101">
        <v>2.641527</v>
      </c>
      <c r="I306" s="102">
        <v>1.8496295</v>
      </c>
      <c r="J306" s="101">
        <f t="shared" si="32"/>
        <v>1.4281384461050173</v>
      </c>
      <c r="K306" s="103">
        <v>43753</v>
      </c>
      <c r="L306" s="104">
        <v>0.85347222222222219</v>
      </c>
      <c r="M306" s="105">
        <v>-5482</v>
      </c>
      <c r="N306" s="105">
        <v>2975</v>
      </c>
      <c r="O306" s="105">
        <v>-1</v>
      </c>
      <c r="P306" s="105">
        <v>8</v>
      </c>
      <c r="Q306" s="99">
        <v>846582</v>
      </c>
      <c r="R306" s="99">
        <v>93696</v>
      </c>
      <c r="S306" s="106">
        <v>5.6753659999999998E-4</v>
      </c>
      <c r="T306" s="106">
        <v>2.9999999999999997E-8</v>
      </c>
      <c r="U306" s="106">
        <f t="shared" si="35"/>
        <v>1.1315357142857086E-5</v>
      </c>
      <c r="V306" s="153"/>
    </row>
    <row r="307" spans="1:23" x14ac:dyDescent="0.2">
      <c r="A307" s="99" t="s">
        <v>504</v>
      </c>
      <c r="B307" s="99" t="s">
        <v>387</v>
      </c>
      <c r="C307" s="9">
        <f t="shared" si="33"/>
        <v>4.7097850716601997</v>
      </c>
      <c r="D307" s="9">
        <f t="shared" si="34"/>
        <v>0.21582264195619602</v>
      </c>
      <c r="E307" s="100"/>
      <c r="F307" s="101">
        <v>-1.6924410000000001</v>
      </c>
      <c r="G307" s="101">
        <v>0.19213066000000001</v>
      </c>
      <c r="H307" s="101">
        <v>2.6154790000000001</v>
      </c>
      <c r="I307" s="102">
        <v>1.8430020000000003</v>
      </c>
      <c r="J307" s="101">
        <f t="shared" si="32"/>
        <v>1.4191406194892897</v>
      </c>
      <c r="K307" s="103">
        <v>43753</v>
      </c>
      <c r="L307" s="104">
        <v>0.85555555555555551</v>
      </c>
      <c r="M307" s="105">
        <v>-5447</v>
      </c>
      <c r="N307" s="105">
        <v>2919</v>
      </c>
      <c r="O307" s="105">
        <v>0</v>
      </c>
      <c r="P307" s="105">
        <v>11</v>
      </c>
      <c r="Q307" s="99">
        <v>846582</v>
      </c>
      <c r="R307" s="99">
        <v>93696</v>
      </c>
      <c r="S307" s="106">
        <v>5.9457770000000002E-4</v>
      </c>
      <c r="T307" s="106">
        <v>3.1E-8</v>
      </c>
      <c r="U307" s="106">
        <f t="shared" si="35"/>
        <v>3.8356457142857121E-5</v>
      </c>
      <c r="V307" s="153"/>
    </row>
    <row r="308" spans="1:23" x14ac:dyDescent="0.2">
      <c r="A308" s="99" t="s">
        <v>505</v>
      </c>
      <c r="B308" s="99" t="s">
        <v>388</v>
      </c>
      <c r="C308" s="9">
        <f t="shared" si="33"/>
        <v>-5.6378210924317163</v>
      </c>
      <c r="D308" s="9">
        <f t="shared" si="34"/>
        <v>0.21582264195619602</v>
      </c>
      <c r="E308" s="100"/>
      <c r="F308" s="101">
        <v>-11.97411</v>
      </c>
      <c r="G308" s="101">
        <v>0.13158832000000001</v>
      </c>
      <c r="H308" s="101">
        <v>2.6588059999999998</v>
      </c>
      <c r="I308" s="102">
        <v>1.8626595000000001</v>
      </c>
      <c r="J308" s="101">
        <f t="shared" si="32"/>
        <v>1.4274246044432704</v>
      </c>
      <c r="K308" s="103">
        <v>43753</v>
      </c>
      <c r="L308" s="104">
        <v>0.85763888888888884</v>
      </c>
      <c r="M308" s="105">
        <v>-5453</v>
      </c>
      <c r="N308" s="105">
        <v>2903</v>
      </c>
      <c r="O308" s="105">
        <v>-1</v>
      </c>
      <c r="P308" s="105">
        <v>10</v>
      </c>
      <c r="Q308" s="99">
        <v>846582</v>
      </c>
      <c r="R308" s="99">
        <v>93696</v>
      </c>
      <c r="S308" s="106">
        <v>5.2215210000000005E-4</v>
      </c>
      <c r="T308" s="106">
        <v>3.1E-8</v>
      </c>
      <c r="U308" s="106">
        <f t="shared" si="35"/>
        <v>-3.4069142857142852E-5</v>
      </c>
      <c r="V308" s="153"/>
    </row>
    <row r="309" spans="1:23" x14ac:dyDescent="0.2">
      <c r="A309" s="99" t="s">
        <v>506</v>
      </c>
      <c r="B309" s="99" t="s">
        <v>389</v>
      </c>
      <c r="C309" s="9">
        <f t="shared" si="33"/>
        <v>-6.1761615129639624</v>
      </c>
      <c r="D309" s="9">
        <f t="shared" si="34"/>
        <v>0.21582264195619602</v>
      </c>
      <c r="E309" s="100"/>
      <c r="F309" s="101">
        <v>-12.50902</v>
      </c>
      <c r="G309" s="101">
        <v>0.15315670000000001</v>
      </c>
      <c r="H309" s="101">
        <v>2.6484290000000001</v>
      </c>
      <c r="I309" s="102">
        <v>1.8814914999999999</v>
      </c>
      <c r="J309" s="101">
        <f t="shared" si="32"/>
        <v>1.4076220913036281</v>
      </c>
      <c r="K309" s="103">
        <v>43753</v>
      </c>
      <c r="L309" s="104">
        <v>0.85972222222222228</v>
      </c>
      <c r="M309" s="105">
        <v>-5510</v>
      </c>
      <c r="N309" s="105">
        <v>2932</v>
      </c>
      <c r="O309" s="105">
        <v>-3</v>
      </c>
      <c r="P309" s="105">
        <v>9</v>
      </c>
      <c r="Q309" s="99">
        <v>846582</v>
      </c>
      <c r="R309" s="99">
        <v>93696</v>
      </c>
      <c r="S309" s="106">
        <v>6.6573369999999997E-4</v>
      </c>
      <c r="T309" s="106">
        <v>2.9999999999999997E-8</v>
      </c>
      <c r="U309" s="106">
        <f t="shared" si="35"/>
        <v>1.0951245714285707E-4</v>
      </c>
      <c r="V309" s="153"/>
    </row>
    <row r="310" spans="1:23" x14ac:dyDescent="0.2">
      <c r="A310" s="99" t="s">
        <v>507</v>
      </c>
      <c r="B310" s="99" t="s">
        <v>390</v>
      </c>
      <c r="C310" s="9">
        <f t="shared" si="33"/>
        <v>-5.6527361342747495</v>
      </c>
      <c r="D310" s="9">
        <f t="shared" si="34"/>
        <v>0.21582264195619602</v>
      </c>
      <c r="E310" s="100"/>
      <c r="F310" s="101">
        <v>-11.98893</v>
      </c>
      <c r="G310" s="101">
        <v>0.17659979999999997</v>
      </c>
      <c r="H310" s="101">
        <v>2.6375730000000002</v>
      </c>
      <c r="I310" s="102">
        <v>1.86189</v>
      </c>
      <c r="J310" s="101">
        <f t="shared" si="32"/>
        <v>1.4166105409019867</v>
      </c>
      <c r="K310" s="103">
        <v>43753</v>
      </c>
      <c r="L310" s="104">
        <v>0.8618055555555556</v>
      </c>
      <c r="M310" s="105">
        <v>-5610</v>
      </c>
      <c r="N310" s="105">
        <v>2854</v>
      </c>
      <c r="O310" s="105">
        <v>-1</v>
      </c>
      <c r="P310" s="105">
        <v>15</v>
      </c>
      <c r="Q310" s="99">
        <v>846582</v>
      </c>
      <c r="R310" s="99">
        <v>93696</v>
      </c>
      <c r="S310" s="106">
        <v>6.5471660000000005E-4</v>
      </c>
      <c r="T310" s="106">
        <v>2.9999999999999997E-8</v>
      </c>
      <c r="U310" s="106">
        <f t="shared" si="35"/>
        <v>9.8495357142857156E-5</v>
      </c>
      <c r="V310" s="153"/>
    </row>
    <row r="311" spans="1:23" x14ac:dyDescent="0.2">
      <c r="A311" s="99" t="s">
        <v>508</v>
      </c>
      <c r="B311" s="99" t="s">
        <v>391</v>
      </c>
      <c r="C311" s="9">
        <f t="shared" si="33"/>
        <v>-4.1814910452624421</v>
      </c>
      <c r="D311" s="9">
        <f t="shared" si="34"/>
        <v>0.21582264195619602</v>
      </c>
      <c r="E311" s="100"/>
      <c r="F311" s="101">
        <v>-10.527060000000001</v>
      </c>
      <c r="G311" s="101">
        <v>0.20122480000000001</v>
      </c>
      <c r="H311" s="101">
        <v>2.6075430000000002</v>
      </c>
      <c r="I311" s="102">
        <v>1.841669</v>
      </c>
      <c r="J311" s="101">
        <f t="shared" si="32"/>
        <v>1.4158586586406137</v>
      </c>
      <c r="K311" s="103">
        <v>43753</v>
      </c>
      <c r="L311" s="104">
        <v>0.86388888888888893</v>
      </c>
      <c r="M311" s="105">
        <v>-5627</v>
      </c>
      <c r="N311" s="105">
        <v>2785</v>
      </c>
      <c r="O311" s="105">
        <v>0</v>
      </c>
      <c r="P311" s="105">
        <v>16</v>
      </c>
      <c r="Q311" s="99">
        <v>846582</v>
      </c>
      <c r="R311" s="99">
        <v>93696</v>
      </c>
      <c r="S311" s="106">
        <v>5.7863459999999995E-4</v>
      </c>
      <c r="T311" s="106">
        <v>2.9999999999999997E-8</v>
      </c>
      <c r="U311" s="106">
        <f t="shared" si="35"/>
        <v>2.2413357142857054E-5</v>
      </c>
      <c r="V311" s="153"/>
    </row>
    <row r="312" spans="1:23" x14ac:dyDescent="0.2">
      <c r="A312" s="99" t="s">
        <v>509</v>
      </c>
      <c r="B312" s="99" t="s">
        <v>392</v>
      </c>
      <c r="C312" s="9">
        <f t="shared" si="33"/>
        <v>-3.9025032754024247</v>
      </c>
      <c r="D312" s="9">
        <f t="shared" si="34"/>
        <v>0.21582264195619602</v>
      </c>
      <c r="E312" s="100"/>
      <c r="F312" s="101">
        <v>-10.24985</v>
      </c>
      <c r="G312" s="101">
        <v>0.15517132</v>
      </c>
      <c r="H312" s="101">
        <v>2.5643530000000001</v>
      </c>
      <c r="I312" s="102">
        <v>1.8187435000000001</v>
      </c>
      <c r="J312" s="101">
        <f t="shared" si="32"/>
        <v>1.4099585785461226</v>
      </c>
      <c r="K312" s="103">
        <v>43753</v>
      </c>
      <c r="L312" s="104">
        <v>0.86597222222222225</v>
      </c>
      <c r="M312" s="105">
        <v>-5615</v>
      </c>
      <c r="N312" s="105">
        <v>2738</v>
      </c>
      <c r="O312" s="105">
        <v>0</v>
      </c>
      <c r="P312" s="105">
        <v>16</v>
      </c>
      <c r="Q312" s="99">
        <v>846582</v>
      </c>
      <c r="R312" s="99">
        <v>93696</v>
      </c>
      <c r="S312" s="106">
        <v>9.5942339999999997E-4</v>
      </c>
      <c r="T312" s="106">
        <v>2.9999999999999997E-8</v>
      </c>
      <c r="U312" s="106">
        <f t="shared" si="35"/>
        <v>4.0320215714285707E-4</v>
      </c>
      <c r="V312" s="153"/>
    </row>
    <row r="313" spans="1:23" x14ac:dyDescent="0.2">
      <c r="A313" s="99" t="s">
        <v>510</v>
      </c>
      <c r="B313" s="99" t="s">
        <v>393</v>
      </c>
      <c r="C313" s="9">
        <f t="shared" si="33"/>
        <v>-4.1980163480332955</v>
      </c>
      <c r="D313" s="9">
        <f t="shared" si="34"/>
        <v>0.21582264195619602</v>
      </c>
      <c r="E313" s="100"/>
      <c r="F313" s="101">
        <v>-10.543480000000001</v>
      </c>
      <c r="G313" s="101">
        <v>0.17731158</v>
      </c>
      <c r="H313" s="101">
        <v>2.5719810000000001</v>
      </c>
      <c r="I313" s="102">
        <v>1.8059764999999999</v>
      </c>
      <c r="J313" s="101">
        <f t="shared" si="32"/>
        <v>1.4241497605312141</v>
      </c>
      <c r="K313" s="103">
        <v>43753</v>
      </c>
      <c r="L313" s="104">
        <v>0.86805555555555558</v>
      </c>
      <c r="M313" s="105">
        <v>-5490</v>
      </c>
      <c r="N313" s="105">
        <v>2782</v>
      </c>
      <c r="O313" s="105">
        <v>-1</v>
      </c>
      <c r="P313" s="105">
        <v>15</v>
      </c>
      <c r="Q313" s="99">
        <v>846582</v>
      </c>
      <c r="R313" s="99">
        <v>93696</v>
      </c>
      <c r="S313" s="106">
        <v>7.2049009999999999E-4</v>
      </c>
      <c r="T313" s="106">
        <v>2.9999999999999997E-8</v>
      </c>
      <c r="U313" s="106">
        <f t="shared" si="35"/>
        <v>1.6426885714285709E-4</v>
      </c>
      <c r="V313" s="153"/>
    </row>
    <row r="314" spans="1:23" x14ac:dyDescent="0.2">
      <c r="A314" s="99" t="s">
        <v>511</v>
      </c>
      <c r="B314" s="99" t="s">
        <v>394</v>
      </c>
      <c r="C314" s="9">
        <f t="shared" si="33"/>
        <v>-3.8667856751992691</v>
      </c>
      <c r="D314" s="9">
        <f t="shared" si="34"/>
        <v>0.21582264195619602</v>
      </c>
      <c r="E314" s="100"/>
      <c r="F314" s="101">
        <v>-10.214359999999999</v>
      </c>
      <c r="G314" s="101">
        <v>0.14796308</v>
      </c>
      <c r="H314" s="101">
        <v>2.5420410000000002</v>
      </c>
      <c r="I314" s="102">
        <v>1.8016015000000001</v>
      </c>
      <c r="J314" s="101">
        <f t="shared" si="32"/>
        <v>1.4109896111876017</v>
      </c>
      <c r="K314" s="103">
        <v>43753</v>
      </c>
      <c r="L314" s="104">
        <v>0.87013888888888891</v>
      </c>
      <c r="M314" s="105">
        <v>-5548</v>
      </c>
      <c r="N314" s="105">
        <v>2601</v>
      </c>
      <c r="O314" s="105">
        <v>-3</v>
      </c>
      <c r="P314" s="105">
        <v>13</v>
      </c>
      <c r="Q314" s="99">
        <v>846582</v>
      </c>
      <c r="R314" s="99">
        <v>93696</v>
      </c>
      <c r="S314" s="106">
        <v>1.03151E-3</v>
      </c>
      <c r="T314" s="106">
        <v>2.9999999999999997E-8</v>
      </c>
      <c r="U314" s="106">
        <f t="shared" si="35"/>
        <v>4.7528875714285713E-4</v>
      </c>
      <c r="V314" s="153"/>
    </row>
    <row r="315" spans="1:23" x14ac:dyDescent="0.2">
      <c r="V315" s="145"/>
    </row>
    <row r="316" spans="1:23" x14ac:dyDescent="0.2">
      <c r="A316" s="83" t="s">
        <v>512</v>
      </c>
      <c r="B316" s="83" t="s">
        <v>241</v>
      </c>
      <c r="C316" s="84"/>
      <c r="D316" s="84"/>
      <c r="E316" s="85"/>
      <c r="F316" s="86">
        <v>5.7055069999999999</v>
      </c>
      <c r="G316" s="86">
        <v>0.18568643999999998</v>
      </c>
      <c r="H316" s="86">
        <v>2.5665490000000002</v>
      </c>
      <c r="I316" s="84">
        <v>1.8028409999999999</v>
      </c>
      <c r="J316" s="86">
        <f>H316/I316</f>
        <v>1.4236136187273312</v>
      </c>
      <c r="K316" s="87">
        <v>43753</v>
      </c>
      <c r="L316" s="88">
        <v>0.87222222222222223</v>
      </c>
      <c r="M316" s="89">
        <v>721</v>
      </c>
      <c r="N316" s="89">
        <v>713</v>
      </c>
      <c r="O316" s="89">
        <v>-7</v>
      </c>
      <c r="P316" s="89">
        <v>15</v>
      </c>
      <c r="Q316" s="83">
        <v>846582</v>
      </c>
      <c r="R316" s="83">
        <v>93696</v>
      </c>
      <c r="S316" s="90">
        <v>5.6170739999999997E-4</v>
      </c>
      <c r="T316" s="90">
        <v>2.9999999999999997E-8</v>
      </c>
      <c r="U316" s="83"/>
      <c r="V316" s="151"/>
      <c r="W316" s="30"/>
    </row>
    <row r="317" spans="1:23" x14ac:dyDescent="0.2">
      <c r="A317" s="83" t="s">
        <v>513</v>
      </c>
      <c r="B317" s="83" t="s">
        <v>241</v>
      </c>
      <c r="C317" s="84"/>
      <c r="D317" s="84"/>
      <c r="E317" s="85"/>
      <c r="F317" s="86">
        <v>5.9999479999999998</v>
      </c>
      <c r="G317" s="86">
        <v>0.15672234000000002</v>
      </c>
      <c r="H317" s="86">
        <v>2.5669529999999998</v>
      </c>
      <c r="I317" s="84">
        <v>1.8103320000000001</v>
      </c>
      <c r="J317" s="86">
        <f>H317/I317</f>
        <v>1.4179459900173006</v>
      </c>
      <c r="K317" s="87">
        <v>43753</v>
      </c>
      <c r="L317" s="88">
        <v>0.87430555555555556</v>
      </c>
      <c r="M317" s="89">
        <v>751</v>
      </c>
      <c r="N317" s="89">
        <v>713</v>
      </c>
      <c r="O317" s="89">
        <v>-8</v>
      </c>
      <c r="P317" s="89">
        <v>14</v>
      </c>
      <c r="Q317" s="83">
        <v>846582</v>
      </c>
      <c r="R317" s="83">
        <v>93696</v>
      </c>
      <c r="S317" s="90">
        <v>5.6090600000000001E-4</v>
      </c>
      <c r="T317" s="90">
        <v>2.9999999999999997E-8</v>
      </c>
      <c r="U317" s="83"/>
      <c r="V317" s="151"/>
      <c r="W317" s="30"/>
    </row>
    <row r="318" spans="1:23" x14ac:dyDescent="0.2">
      <c r="A318" s="83" t="s">
        <v>514</v>
      </c>
      <c r="B318" s="83" t="s">
        <v>241</v>
      </c>
      <c r="C318" s="84"/>
      <c r="D318" s="84"/>
      <c r="E318" s="85"/>
      <c r="F318" s="86">
        <v>5.9130830000000003</v>
      </c>
      <c r="G318" s="86">
        <v>0.16097325999999998</v>
      </c>
      <c r="H318" s="86">
        <v>2.5288550000000001</v>
      </c>
      <c r="I318" s="84">
        <v>1.7898855</v>
      </c>
      <c r="J318" s="86">
        <f>H318/I318</f>
        <v>1.4128585320122433</v>
      </c>
      <c r="K318" s="87">
        <v>43753</v>
      </c>
      <c r="L318" s="88">
        <v>0.87638888888888888</v>
      </c>
      <c r="M318" s="89">
        <v>781</v>
      </c>
      <c r="N318" s="89">
        <v>713</v>
      </c>
      <c r="O318" s="89">
        <v>-7</v>
      </c>
      <c r="P318" s="89">
        <v>15</v>
      </c>
      <c r="Q318" s="83">
        <v>846582</v>
      </c>
      <c r="R318" s="83">
        <v>93696</v>
      </c>
      <c r="S318" s="90">
        <v>5.6769630000000001E-4</v>
      </c>
      <c r="T318" s="90">
        <v>2.9999999999999997E-8</v>
      </c>
      <c r="U318" s="83"/>
      <c r="V318" s="151"/>
      <c r="W318" s="30"/>
    </row>
    <row r="319" spans="1:23" x14ac:dyDescent="0.2">
      <c r="A319" s="158" t="s">
        <v>515</v>
      </c>
      <c r="B319" s="158" t="s">
        <v>646</v>
      </c>
      <c r="C319" s="159"/>
      <c r="D319" s="159"/>
      <c r="E319" s="160"/>
      <c r="F319" s="159">
        <v>6.337059</v>
      </c>
      <c r="G319" s="159">
        <v>0.16433058</v>
      </c>
      <c r="H319" s="159">
        <v>2.5092240000000001</v>
      </c>
      <c r="I319" s="161">
        <v>1.7752220000000001</v>
      </c>
      <c r="J319" s="159">
        <f>H319/I319</f>
        <v>1.4134705405859098</v>
      </c>
      <c r="K319" s="162">
        <v>43753</v>
      </c>
      <c r="L319" s="163">
        <v>0.87847222222222221</v>
      </c>
      <c r="M319" s="164">
        <v>811</v>
      </c>
      <c r="N319" s="164">
        <v>713</v>
      </c>
      <c r="O319" s="164">
        <v>-7</v>
      </c>
      <c r="P319" s="164">
        <v>15</v>
      </c>
      <c r="Q319" s="158">
        <v>846582</v>
      </c>
      <c r="R319" s="158">
        <v>93696</v>
      </c>
      <c r="S319" s="165">
        <v>5.8321610000000004E-4</v>
      </c>
      <c r="T319" s="165">
        <v>2.9999999999999997E-8</v>
      </c>
      <c r="U319" s="158"/>
      <c r="V319" s="166"/>
      <c r="W319" s="167" t="s">
        <v>1362</v>
      </c>
    </row>
    <row r="320" spans="1:23" x14ac:dyDescent="0.2">
      <c r="A320" s="38"/>
      <c r="B320" s="38" t="s">
        <v>20</v>
      </c>
      <c r="C320" s="39"/>
      <c r="D320" s="39"/>
      <c r="E320" s="40"/>
      <c r="F320" s="39">
        <f>AVERAGE(F316:F318)</f>
        <v>5.872846</v>
      </c>
      <c r="G320" s="39">
        <f>2*STDEV(F316:F318)</f>
        <v>0.30257652088025605</v>
      </c>
      <c r="H320" s="39"/>
      <c r="I320" s="39"/>
      <c r="J320" s="39"/>
      <c r="K320" s="41"/>
      <c r="L320" s="42"/>
      <c r="M320" s="43"/>
      <c r="N320" s="43"/>
      <c r="O320" s="43"/>
      <c r="P320" s="43"/>
      <c r="Q320" s="38"/>
      <c r="R320" s="38"/>
      <c r="S320" s="44">
        <f>AVERAGE(S316:S318)</f>
        <v>5.6343656666666667E-4</v>
      </c>
      <c r="T320" s="44"/>
      <c r="U320" s="38"/>
      <c r="V320" s="143"/>
      <c r="W320" s="38"/>
    </row>
    <row r="321" spans="1:23" x14ac:dyDescent="0.2">
      <c r="A321" s="45"/>
      <c r="B321" s="45" t="s">
        <v>21</v>
      </c>
      <c r="C321" s="46">
        <v>12.33</v>
      </c>
      <c r="D321" s="46"/>
      <c r="E321" s="47">
        <f>((F321/1000+1)/(C321/1000+1)-1)*1000</f>
        <v>-6.3722143118210006</v>
      </c>
      <c r="F321" s="46">
        <f>AVERAGE(F316:F318,F289:F292)</f>
        <v>5.8792162857142864</v>
      </c>
      <c r="G321" s="46">
        <f>2*STDEV(F316:F318,F289:F292)</f>
        <v>0.21582264195619602</v>
      </c>
      <c r="H321" s="46"/>
      <c r="I321" s="46"/>
      <c r="J321" s="46"/>
      <c r="K321" s="48"/>
      <c r="L321" s="49"/>
      <c r="M321" s="50"/>
      <c r="N321" s="50"/>
      <c r="O321" s="50"/>
      <c r="P321" s="50"/>
      <c r="Q321" s="45"/>
      <c r="R321" s="45"/>
      <c r="S321" s="51">
        <f>AVERAGE(S316:S318,S289:S292)</f>
        <v>5.562212428571429E-4</v>
      </c>
      <c r="T321" s="51"/>
      <c r="U321" s="45"/>
      <c r="V321" s="144"/>
      <c r="W321" s="45"/>
    </row>
    <row r="322" spans="1:23" x14ac:dyDescent="0.2">
      <c r="V322" s="145"/>
    </row>
    <row r="323" spans="1:23" x14ac:dyDescent="0.2">
      <c r="A323" s="99" t="s">
        <v>516</v>
      </c>
      <c r="B323" s="99" t="s">
        <v>395</v>
      </c>
      <c r="C323" s="9">
        <f>((F323/1000+1)/($E$351/1000+1)-1)*1000</f>
        <v>-3.7497416202636469</v>
      </c>
      <c r="D323" s="9">
        <f>$G$351</f>
        <v>0.39590292804597677</v>
      </c>
      <c r="E323" s="100"/>
      <c r="F323" s="101">
        <v>-10.120939999999999</v>
      </c>
      <c r="G323" s="101">
        <v>0.15757562</v>
      </c>
      <c r="H323" s="101">
        <v>2.4716239999999998</v>
      </c>
      <c r="I323" s="102">
        <v>1.770472</v>
      </c>
      <c r="J323" s="101">
        <f t="shared" ref="J323:J342" si="36">H323/I323</f>
        <v>1.3960254666552194</v>
      </c>
      <c r="K323" s="103">
        <v>43753</v>
      </c>
      <c r="L323" s="104">
        <v>0.88055555555555554</v>
      </c>
      <c r="M323" s="105">
        <v>-5472</v>
      </c>
      <c r="N323" s="105">
        <v>2493</v>
      </c>
      <c r="O323" s="105">
        <v>-4</v>
      </c>
      <c r="P323" s="105">
        <v>12</v>
      </c>
      <c r="Q323" s="99">
        <v>846582</v>
      </c>
      <c r="R323" s="99">
        <v>93696</v>
      </c>
      <c r="S323" s="106">
        <v>8.2847029999999998E-4</v>
      </c>
      <c r="T323" s="106">
        <v>3.1E-8</v>
      </c>
      <c r="U323" s="106">
        <f>S323-$S$351</f>
        <v>2.7989466666666668E-4</v>
      </c>
      <c r="V323" s="153"/>
    </row>
    <row r="324" spans="1:23" x14ac:dyDescent="0.2">
      <c r="A324" s="99" t="s">
        <v>517</v>
      </c>
      <c r="B324" s="99" t="s">
        <v>396</v>
      </c>
      <c r="C324" s="9">
        <f t="shared" ref="C324:C342" si="37">((F324/1000+1)/($E$351/1000+1)-1)*1000</f>
        <v>-3.53714905281588</v>
      </c>
      <c r="D324" s="9">
        <f t="shared" ref="D324:D342" si="38">$G$351</f>
        <v>0.39590292804597677</v>
      </c>
      <c r="E324" s="100"/>
      <c r="F324" s="101">
        <v>-9.9097069999999992</v>
      </c>
      <c r="G324" s="101">
        <v>0.17954007999999999</v>
      </c>
      <c r="H324" s="101">
        <v>2.5278930000000002</v>
      </c>
      <c r="I324" s="102">
        <v>1.7839525000000001</v>
      </c>
      <c r="J324" s="101">
        <f t="shared" si="36"/>
        <v>1.4170181100673926</v>
      </c>
      <c r="K324" s="103">
        <v>43753</v>
      </c>
      <c r="L324" s="104">
        <v>0.88263888888888886</v>
      </c>
      <c r="M324" s="105">
        <v>-5454</v>
      </c>
      <c r="N324" s="105">
        <v>2432</v>
      </c>
      <c r="O324" s="105">
        <v>-4</v>
      </c>
      <c r="P324" s="105">
        <v>12</v>
      </c>
      <c r="Q324" s="99">
        <v>846582</v>
      </c>
      <c r="R324" s="99">
        <v>93696</v>
      </c>
      <c r="S324" s="106">
        <v>7.0653049999999998E-4</v>
      </c>
      <c r="T324" s="106">
        <v>3.1E-8</v>
      </c>
      <c r="U324" s="106">
        <f t="shared" ref="U324:U342" si="39">S324-$S$351</f>
        <v>1.5795486666666668E-4</v>
      </c>
      <c r="V324" s="153"/>
    </row>
    <row r="325" spans="1:23" x14ac:dyDescent="0.2">
      <c r="A325" s="99" t="s">
        <v>518</v>
      </c>
      <c r="B325" s="99" t="s">
        <v>397</v>
      </c>
      <c r="C325" s="9">
        <f t="shared" si="37"/>
        <v>-4.3587765071678719</v>
      </c>
      <c r="D325" s="9">
        <f t="shared" si="38"/>
        <v>0.39590292804597677</v>
      </c>
      <c r="E325" s="100"/>
      <c r="F325" s="101">
        <v>-10.72608</v>
      </c>
      <c r="G325" s="101">
        <v>0.18416930000000001</v>
      </c>
      <c r="H325" s="101">
        <v>2.52115</v>
      </c>
      <c r="I325" s="102">
        <v>1.7895855000000001</v>
      </c>
      <c r="J325" s="101">
        <f t="shared" si="36"/>
        <v>1.4087899125244365</v>
      </c>
      <c r="K325" s="103">
        <v>43753</v>
      </c>
      <c r="L325" s="104">
        <v>0.88472222222222219</v>
      </c>
      <c r="M325" s="105">
        <v>-5390</v>
      </c>
      <c r="N325" s="105">
        <v>2354</v>
      </c>
      <c r="O325" s="105">
        <v>-3</v>
      </c>
      <c r="P325" s="105">
        <v>12</v>
      </c>
      <c r="Q325" s="99">
        <v>846582</v>
      </c>
      <c r="R325" s="99">
        <v>93696</v>
      </c>
      <c r="S325" s="106">
        <v>7.3546310000000004E-4</v>
      </c>
      <c r="T325" s="106">
        <v>3.1E-8</v>
      </c>
      <c r="U325" s="106">
        <f t="shared" si="39"/>
        <v>1.8688746666666674E-4</v>
      </c>
      <c r="V325" s="153"/>
    </row>
    <row r="326" spans="1:23" x14ac:dyDescent="0.2">
      <c r="A326" s="99" t="s">
        <v>519</v>
      </c>
      <c r="B326" s="99" t="s">
        <v>398</v>
      </c>
      <c r="C326" s="9">
        <f t="shared" si="37"/>
        <v>-3.8022675328583944</v>
      </c>
      <c r="D326" s="9">
        <f t="shared" si="38"/>
        <v>0.39590292804597677</v>
      </c>
      <c r="E326" s="100"/>
      <c r="F326" s="101">
        <v>-10.17313</v>
      </c>
      <c r="G326" s="101">
        <v>0.18165115999999998</v>
      </c>
      <c r="H326" s="101">
        <v>2.49383</v>
      </c>
      <c r="I326" s="102">
        <v>1.7752410000000001</v>
      </c>
      <c r="J326" s="101">
        <f t="shared" si="36"/>
        <v>1.4047839138460636</v>
      </c>
      <c r="K326" s="103">
        <v>43753</v>
      </c>
      <c r="L326" s="104">
        <v>0.88680555555555551</v>
      </c>
      <c r="M326" s="105">
        <v>-5411</v>
      </c>
      <c r="N326" s="105">
        <v>2183</v>
      </c>
      <c r="O326" s="105">
        <v>-3</v>
      </c>
      <c r="P326" s="105">
        <v>12</v>
      </c>
      <c r="Q326" s="99">
        <v>846582</v>
      </c>
      <c r="R326" s="99">
        <v>93696</v>
      </c>
      <c r="S326" s="106">
        <v>7.0984089999999998E-4</v>
      </c>
      <c r="T326" s="106">
        <v>3.1E-8</v>
      </c>
      <c r="U326" s="106">
        <f t="shared" si="39"/>
        <v>1.6126526666666668E-4</v>
      </c>
      <c r="V326" s="153"/>
    </row>
    <row r="327" spans="1:23" x14ac:dyDescent="0.2">
      <c r="A327" s="99" t="s">
        <v>520</v>
      </c>
      <c r="B327" s="99" t="s">
        <v>399</v>
      </c>
      <c r="C327" s="9">
        <f t="shared" si="37"/>
        <v>-3.4529546143406975</v>
      </c>
      <c r="D327" s="9">
        <f t="shared" si="38"/>
        <v>0.39590292804597677</v>
      </c>
      <c r="E327" s="100"/>
      <c r="F327" s="101">
        <v>-9.8260509999999996</v>
      </c>
      <c r="G327" s="101">
        <v>0.21813059999999998</v>
      </c>
      <c r="H327" s="101">
        <v>2.4735529999999999</v>
      </c>
      <c r="I327" s="102">
        <v>1.760483</v>
      </c>
      <c r="J327" s="101">
        <f t="shared" si="36"/>
        <v>1.4050422526090851</v>
      </c>
      <c r="K327" s="103">
        <v>43753</v>
      </c>
      <c r="L327" s="104">
        <v>0.8881944444444444</v>
      </c>
      <c r="M327" s="105">
        <v>-5396</v>
      </c>
      <c r="N327" s="105">
        <v>1937</v>
      </c>
      <c r="O327" s="105">
        <v>-4</v>
      </c>
      <c r="P327" s="105">
        <v>10</v>
      </c>
      <c r="Q327" s="99">
        <v>846582</v>
      </c>
      <c r="R327" s="99">
        <v>93696</v>
      </c>
      <c r="S327" s="106">
        <v>8.5985070000000002E-4</v>
      </c>
      <c r="T327" s="106">
        <v>3.1E-8</v>
      </c>
      <c r="U327" s="106">
        <f t="shared" si="39"/>
        <v>3.1127506666666672E-4</v>
      </c>
      <c r="V327" s="153"/>
    </row>
    <row r="328" spans="1:23" x14ac:dyDescent="0.2">
      <c r="A328" s="99" t="s">
        <v>521</v>
      </c>
      <c r="B328" s="99" t="s">
        <v>400</v>
      </c>
      <c r="C328" s="9">
        <f t="shared" si="37"/>
        <v>-3.5403938035766247</v>
      </c>
      <c r="D328" s="9">
        <f t="shared" si="38"/>
        <v>0.39590292804597677</v>
      </c>
      <c r="E328" s="100"/>
      <c r="F328" s="101">
        <v>-9.9129310000000004</v>
      </c>
      <c r="G328" s="101">
        <v>0.16065256</v>
      </c>
      <c r="H328" s="101">
        <v>2.4326979999999998</v>
      </c>
      <c r="I328" s="102">
        <v>1.7443735</v>
      </c>
      <c r="J328" s="101">
        <f t="shared" si="36"/>
        <v>1.3945969713481658</v>
      </c>
      <c r="K328" s="103">
        <v>43753</v>
      </c>
      <c r="L328" s="104">
        <v>0.89027777777777772</v>
      </c>
      <c r="M328" s="105">
        <v>-5508</v>
      </c>
      <c r="N328" s="105">
        <v>1905</v>
      </c>
      <c r="O328" s="105">
        <v>-5</v>
      </c>
      <c r="P328" s="105">
        <v>10</v>
      </c>
      <c r="Q328" s="99">
        <v>846582</v>
      </c>
      <c r="R328" s="99">
        <v>93696</v>
      </c>
      <c r="S328" s="106">
        <v>9.7160270000000003E-4</v>
      </c>
      <c r="T328" s="106">
        <v>3.1E-8</v>
      </c>
      <c r="U328" s="106">
        <f t="shared" si="39"/>
        <v>4.2302706666666674E-4</v>
      </c>
      <c r="V328" s="153"/>
    </row>
    <row r="329" spans="1:23" x14ac:dyDescent="0.2">
      <c r="A329" s="99" t="s">
        <v>522</v>
      </c>
      <c r="B329" s="99" t="s">
        <v>401</v>
      </c>
      <c r="C329" s="9">
        <f t="shared" si="37"/>
        <v>-3.8809909833882328</v>
      </c>
      <c r="D329" s="9">
        <f t="shared" si="38"/>
        <v>0.39590292804597677</v>
      </c>
      <c r="E329" s="100"/>
      <c r="F329" s="101">
        <v>-10.25135</v>
      </c>
      <c r="G329" s="101">
        <v>0.15749998000000001</v>
      </c>
      <c r="H329" s="101">
        <v>2.423346</v>
      </c>
      <c r="I329" s="102">
        <v>1.7306675</v>
      </c>
      <c r="J329" s="101">
        <f t="shared" si="36"/>
        <v>1.4002377695311201</v>
      </c>
      <c r="K329" s="103">
        <v>43753</v>
      </c>
      <c r="L329" s="104">
        <v>0.89236111111111116</v>
      </c>
      <c r="M329" s="105">
        <v>-5519</v>
      </c>
      <c r="N329" s="105">
        <v>1868</v>
      </c>
      <c r="O329" s="105">
        <v>-4</v>
      </c>
      <c r="P329" s="105">
        <v>10</v>
      </c>
      <c r="Q329" s="99">
        <v>846582</v>
      </c>
      <c r="R329" s="99">
        <v>93696</v>
      </c>
      <c r="S329" s="106">
        <v>6.848596E-4</v>
      </c>
      <c r="T329" s="106">
        <v>3.1E-8</v>
      </c>
      <c r="U329" s="106">
        <f t="shared" si="39"/>
        <v>1.362839666666667E-4</v>
      </c>
      <c r="V329" s="153"/>
    </row>
    <row r="330" spans="1:23" x14ac:dyDescent="0.2">
      <c r="A330" s="99" t="s">
        <v>523</v>
      </c>
      <c r="B330" s="99" t="s">
        <v>402</v>
      </c>
      <c r="C330" s="9">
        <f t="shared" si="37"/>
        <v>-3.6590918991026289</v>
      </c>
      <c r="D330" s="9">
        <f t="shared" si="38"/>
        <v>0.39590292804597677</v>
      </c>
      <c r="E330" s="100"/>
      <c r="F330" s="101">
        <v>-10.03087</v>
      </c>
      <c r="G330" s="101">
        <v>0.2080572</v>
      </c>
      <c r="H330" s="101">
        <v>2.4271050000000001</v>
      </c>
      <c r="I330" s="102">
        <v>1.7310995</v>
      </c>
      <c r="J330" s="101">
        <f t="shared" si="36"/>
        <v>1.4020597891686757</v>
      </c>
      <c r="K330" s="103">
        <v>43753</v>
      </c>
      <c r="L330" s="104">
        <v>0.89444444444444449</v>
      </c>
      <c r="M330" s="105">
        <v>-5550</v>
      </c>
      <c r="N330" s="105">
        <v>1842</v>
      </c>
      <c r="O330" s="105">
        <v>-3</v>
      </c>
      <c r="P330" s="105">
        <v>11</v>
      </c>
      <c r="Q330" s="99">
        <v>846582</v>
      </c>
      <c r="R330" s="99">
        <v>93696</v>
      </c>
      <c r="S330" s="106">
        <v>8.4534240000000004E-4</v>
      </c>
      <c r="T330" s="106">
        <v>3.1E-8</v>
      </c>
      <c r="U330" s="106">
        <f t="shared" si="39"/>
        <v>2.9676676666666674E-4</v>
      </c>
      <c r="V330" s="153"/>
    </row>
    <row r="331" spans="1:23" x14ac:dyDescent="0.2">
      <c r="A331" s="99" t="s">
        <v>524</v>
      </c>
      <c r="B331" s="99" t="s">
        <v>403</v>
      </c>
      <c r="C331" s="9">
        <f t="shared" si="37"/>
        <v>-0.60805094715465913</v>
      </c>
      <c r="D331" s="9">
        <f t="shared" si="38"/>
        <v>0.39590292804597677</v>
      </c>
      <c r="E331" s="100"/>
      <c r="F331" s="101">
        <v>-6.9993410000000003</v>
      </c>
      <c r="G331" s="101">
        <v>0.147839</v>
      </c>
      <c r="H331" s="101">
        <v>2.490049</v>
      </c>
      <c r="I331" s="102">
        <v>1.7556389999999999</v>
      </c>
      <c r="J331" s="101">
        <f t="shared" si="36"/>
        <v>1.418314926929739</v>
      </c>
      <c r="K331" s="103">
        <v>43753</v>
      </c>
      <c r="L331" s="104">
        <v>0.89652777777777781</v>
      </c>
      <c r="M331" s="105">
        <v>-5527</v>
      </c>
      <c r="N331" s="105">
        <v>1525</v>
      </c>
      <c r="O331" s="105">
        <v>-3</v>
      </c>
      <c r="P331" s="105">
        <v>11</v>
      </c>
      <c r="Q331" s="99">
        <v>846582</v>
      </c>
      <c r="R331" s="99">
        <v>93696</v>
      </c>
      <c r="S331" s="106">
        <v>5.6308059999999997E-4</v>
      </c>
      <c r="T331" s="106">
        <v>3.1E-8</v>
      </c>
      <c r="U331" s="106">
        <f t="shared" si="39"/>
        <v>1.4504966666666671E-5</v>
      </c>
      <c r="V331" s="153"/>
    </row>
    <row r="332" spans="1:23" x14ac:dyDescent="0.2">
      <c r="A332" s="99" t="s">
        <v>525</v>
      </c>
      <c r="B332" s="99" t="s">
        <v>404</v>
      </c>
      <c r="C332" s="9">
        <f t="shared" si="37"/>
        <v>-2.6806042960770826</v>
      </c>
      <c r="D332" s="9">
        <f t="shared" si="38"/>
        <v>0.39590292804597677</v>
      </c>
      <c r="E332" s="100"/>
      <c r="F332" s="101">
        <v>-9.0586400000000005</v>
      </c>
      <c r="G332" s="101">
        <v>0.17066927999999998</v>
      </c>
      <c r="H332" s="101">
        <v>2.6368969999999998</v>
      </c>
      <c r="I332" s="102">
        <v>1.7578734999999999</v>
      </c>
      <c r="J332" s="101">
        <f t="shared" si="36"/>
        <v>1.5000493493985774</v>
      </c>
      <c r="K332" s="103">
        <v>43753</v>
      </c>
      <c r="L332" s="104">
        <v>0.89861111111111114</v>
      </c>
      <c r="M332" s="105">
        <v>-5488</v>
      </c>
      <c r="N332" s="105">
        <v>1538</v>
      </c>
      <c r="O332" s="105">
        <v>-4</v>
      </c>
      <c r="P332" s="105">
        <v>10</v>
      </c>
      <c r="Q332" s="99">
        <v>846582</v>
      </c>
      <c r="R332" s="99">
        <v>93696</v>
      </c>
      <c r="S332" s="106">
        <v>7.7085010000000004E-4</v>
      </c>
      <c r="T332" s="106">
        <v>3.1E-8</v>
      </c>
      <c r="U332" s="106">
        <f t="shared" si="39"/>
        <v>2.2227446666666674E-4</v>
      </c>
      <c r="V332" s="153"/>
    </row>
    <row r="333" spans="1:23" x14ac:dyDescent="0.2">
      <c r="A333" s="99" t="s">
        <v>526</v>
      </c>
      <c r="B333" s="99" t="s">
        <v>405</v>
      </c>
      <c r="C333" s="9">
        <f t="shared" si="37"/>
        <v>-2.2513048494224863</v>
      </c>
      <c r="D333" s="9">
        <f t="shared" si="38"/>
        <v>0.39590292804597677</v>
      </c>
      <c r="E333" s="100"/>
      <c r="F333" s="101">
        <v>-8.6320859999999993</v>
      </c>
      <c r="G333" s="101">
        <v>0.2207326</v>
      </c>
      <c r="H333" s="101">
        <v>2.4371510000000001</v>
      </c>
      <c r="I333" s="102">
        <v>1.7413700000000001</v>
      </c>
      <c r="J333" s="101">
        <f t="shared" si="36"/>
        <v>1.3995595421995326</v>
      </c>
      <c r="K333" s="103">
        <v>43753</v>
      </c>
      <c r="L333" s="104">
        <v>0.90069444444444446</v>
      </c>
      <c r="M333" s="105">
        <v>-5432</v>
      </c>
      <c r="N333" s="105">
        <v>1537</v>
      </c>
      <c r="O333" s="105">
        <v>-5</v>
      </c>
      <c r="P333" s="105">
        <v>10</v>
      </c>
      <c r="Q333" s="99">
        <v>846582</v>
      </c>
      <c r="R333" s="99">
        <v>93696</v>
      </c>
      <c r="S333" s="106">
        <v>6.6039650000000001E-4</v>
      </c>
      <c r="T333" s="106">
        <v>3.1E-8</v>
      </c>
      <c r="U333" s="106">
        <f t="shared" si="39"/>
        <v>1.1182086666666671E-4</v>
      </c>
      <c r="V333" s="153"/>
    </row>
    <row r="334" spans="1:23" x14ac:dyDescent="0.2">
      <c r="A334" s="99" t="s">
        <v>527</v>
      </c>
      <c r="B334" s="99" t="s">
        <v>528</v>
      </c>
      <c r="C334" s="9">
        <f t="shared" si="37"/>
        <v>-4.4887678248671792</v>
      </c>
      <c r="D334" s="9">
        <f t="shared" si="38"/>
        <v>0.39590292804597677</v>
      </c>
      <c r="E334" s="100"/>
      <c r="F334" s="101">
        <v>-10.85524</v>
      </c>
      <c r="G334" s="101">
        <v>0.19480568000000001</v>
      </c>
      <c r="H334" s="101">
        <v>2.5119889999999998</v>
      </c>
      <c r="I334" s="102">
        <v>1.7701340000000001</v>
      </c>
      <c r="J334" s="101">
        <f t="shared" si="36"/>
        <v>1.4190953905184578</v>
      </c>
      <c r="K334" s="103">
        <v>43753</v>
      </c>
      <c r="L334" s="104">
        <v>0.90347222222222223</v>
      </c>
      <c r="M334" s="105">
        <v>-5354</v>
      </c>
      <c r="N334" s="105">
        <v>1587</v>
      </c>
      <c r="O334" s="105">
        <v>-4</v>
      </c>
      <c r="P334" s="105">
        <v>12</v>
      </c>
      <c r="Q334" s="99">
        <v>846582</v>
      </c>
      <c r="R334" s="99">
        <v>93696</v>
      </c>
      <c r="S334" s="106">
        <v>7.0581750000000003E-4</v>
      </c>
      <c r="T334" s="106">
        <v>3.1E-8</v>
      </c>
      <c r="U334" s="106">
        <f t="shared" si="39"/>
        <v>1.5724186666666673E-4</v>
      </c>
      <c r="V334" s="153"/>
    </row>
    <row r="335" spans="1:23" x14ac:dyDescent="0.2">
      <c r="A335" s="99" t="s">
        <v>529</v>
      </c>
      <c r="B335" s="99" t="s">
        <v>530</v>
      </c>
      <c r="C335" s="9">
        <f t="shared" si="37"/>
        <v>-3.6546333861154912</v>
      </c>
      <c r="D335" s="9">
        <f t="shared" si="38"/>
        <v>0.39590292804597677</v>
      </c>
      <c r="E335" s="100"/>
      <c r="F335" s="101">
        <v>-10.026439999999999</v>
      </c>
      <c r="G335" s="101">
        <v>0.19606141999999999</v>
      </c>
      <c r="H335" s="101">
        <v>2.770794</v>
      </c>
      <c r="I335" s="102">
        <v>1.8581345</v>
      </c>
      <c r="J335" s="101">
        <f t="shared" si="36"/>
        <v>1.4911697726940649</v>
      </c>
      <c r="K335" s="103">
        <v>43753</v>
      </c>
      <c r="L335" s="104">
        <v>0.90625</v>
      </c>
      <c r="M335" s="105">
        <v>-5272</v>
      </c>
      <c r="N335" s="105">
        <v>1661</v>
      </c>
      <c r="O335" s="105">
        <v>-5</v>
      </c>
      <c r="P335" s="105">
        <v>10</v>
      </c>
      <c r="Q335" s="99">
        <v>846582</v>
      </c>
      <c r="R335" s="99">
        <v>93696</v>
      </c>
      <c r="S335" s="106">
        <v>8.7059769999999999E-4</v>
      </c>
      <c r="T335" s="106">
        <v>2.9999999999999997E-8</v>
      </c>
      <c r="U335" s="106">
        <f t="shared" si="39"/>
        <v>3.2202206666666669E-4</v>
      </c>
      <c r="V335" s="153"/>
    </row>
    <row r="336" spans="1:23" x14ac:dyDescent="0.2">
      <c r="A336" s="99" t="s">
        <v>531</v>
      </c>
      <c r="B336" s="99" t="s">
        <v>406</v>
      </c>
      <c r="C336" s="9">
        <f t="shared" si="37"/>
        <v>-4.0755451923109032</v>
      </c>
      <c r="D336" s="9">
        <f t="shared" si="38"/>
        <v>0.39590292804597677</v>
      </c>
      <c r="E336" s="100"/>
      <c r="F336" s="101">
        <v>-10.444660000000001</v>
      </c>
      <c r="G336" s="101">
        <v>0.13987108000000001</v>
      </c>
      <c r="H336" s="101">
        <v>2.6999710000000001</v>
      </c>
      <c r="I336" s="102">
        <v>1.8952165000000001</v>
      </c>
      <c r="J336" s="101">
        <f t="shared" si="36"/>
        <v>1.4246240469096803</v>
      </c>
      <c r="K336" s="103">
        <v>43753</v>
      </c>
      <c r="L336" s="104">
        <v>0.90833333333333333</v>
      </c>
      <c r="M336" s="105">
        <v>-5158</v>
      </c>
      <c r="N336" s="105">
        <v>1621</v>
      </c>
      <c r="O336" s="105">
        <v>-5</v>
      </c>
      <c r="P336" s="105">
        <v>11</v>
      </c>
      <c r="Q336" s="99">
        <v>846582</v>
      </c>
      <c r="R336" s="99">
        <v>93696</v>
      </c>
      <c r="S336" s="106">
        <v>7.8904759999999996E-4</v>
      </c>
      <c r="T336" s="106">
        <v>3.1E-8</v>
      </c>
      <c r="U336" s="106">
        <f t="shared" si="39"/>
        <v>2.4047196666666666E-4</v>
      </c>
      <c r="V336" s="153"/>
    </row>
    <row r="337" spans="1:23" x14ac:dyDescent="0.2">
      <c r="A337" s="99" t="s">
        <v>532</v>
      </c>
      <c r="B337" s="99" t="s">
        <v>407</v>
      </c>
      <c r="C337" s="9">
        <f t="shared" si="37"/>
        <v>-0.84832051395788977</v>
      </c>
      <c r="D337" s="9">
        <f t="shared" si="38"/>
        <v>0.39590292804597677</v>
      </c>
      <c r="E337" s="100"/>
      <c r="F337" s="101">
        <v>-7.2380740000000001</v>
      </c>
      <c r="G337" s="101">
        <v>0.18892978000000002</v>
      </c>
      <c r="H337" s="101">
        <v>2.7580170000000002</v>
      </c>
      <c r="I337" s="102">
        <v>1.9242994999999998</v>
      </c>
      <c r="J337" s="101">
        <f t="shared" si="36"/>
        <v>1.4332576607747394</v>
      </c>
      <c r="K337" s="103">
        <v>43753</v>
      </c>
      <c r="L337" s="104">
        <v>0.91041666666666665</v>
      </c>
      <c r="M337" s="105">
        <v>-5104</v>
      </c>
      <c r="N337" s="105">
        <v>1646</v>
      </c>
      <c r="O337" s="105">
        <v>-6</v>
      </c>
      <c r="P337" s="105">
        <v>10</v>
      </c>
      <c r="Q337" s="99">
        <v>846582</v>
      </c>
      <c r="R337" s="99">
        <v>93696</v>
      </c>
      <c r="S337" s="106">
        <v>5.127628E-4</v>
      </c>
      <c r="T337" s="106">
        <v>3.1E-8</v>
      </c>
      <c r="U337" s="106">
        <f t="shared" si="39"/>
        <v>-3.5812833333333303E-5</v>
      </c>
      <c r="V337" s="153"/>
    </row>
    <row r="338" spans="1:23" x14ac:dyDescent="0.2">
      <c r="A338" s="99" t="s">
        <v>533</v>
      </c>
      <c r="B338" s="99" t="s">
        <v>408</v>
      </c>
      <c r="C338" s="9">
        <f t="shared" si="37"/>
        <v>-0.68797809554743683</v>
      </c>
      <c r="D338" s="9">
        <f t="shared" si="38"/>
        <v>0.39590292804597677</v>
      </c>
      <c r="E338" s="100"/>
      <c r="F338" s="101">
        <v>-7.0787570000000004</v>
      </c>
      <c r="G338" s="101">
        <v>0.17640234000000002</v>
      </c>
      <c r="H338" s="101">
        <v>2.7331859999999999</v>
      </c>
      <c r="I338" s="102">
        <v>1.9122645</v>
      </c>
      <c r="J338" s="101">
        <f t="shared" si="36"/>
        <v>1.4292928619445688</v>
      </c>
      <c r="K338" s="103">
        <v>43753</v>
      </c>
      <c r="L338" s="104">
        <v>0.91249999999999998</v>
      </c>
      <c r="M338" s="105">
        <v>-5050</v>
      </c>
      <c r="N338" s="105">
        <v>1683</v>
      </c>
      <c r="O338" s="105">
        <v>-5</v>
      </c>
      <c r="P338" s="105">
        <v>11</v>
      </c>
      <c r="Q338" s="99">
        <v>846582</v>
      </c>
      <c r="R338" s="99">
        <v>93696</v>
      </c>
      <c r="S338" s="106">
        <v>5.5106290000000004E-4</v>
      </c>
      <c r="T338" s="106">
        <v>2.9999999999999997E-8</v>
      </c>
      <c r="U338" s="106">
        <f t="shared" si="39"/>
        <v>2.4872666666667402E-6</v>
      </c>
      <c r="V338" s="153"/>
    </row>
    <row r="339" spans="1:23" x14ac:dyDescent="0.2">
      <c r="A339" s="99" t="s">
        <v>534</v>
      </c>
      <c r="B339" s="99" t="s">
        <v>409</v>
      </c>
      <c r="C339" s="9">
        <f t="shared" si="37"/>
        <v>-1.2448564319937905</v>
      </c>
      <c r="D339" s="9">
        <f t="shared" si="38"/>
        <v>0.39590292804597677</v>
      </c>
      <c r="E339" s="100"/>
      <c r="F339" s="101">
        <v>-7.6320740000000002</v>
      </c>
      <c r="G339" s="101">
        <v>0.14895024000000001</v>
      </c>
      <c r="H339" s="101">
        <v>2.693953</v>
      </c>
      <c r="I339" s="102">
        <v>1.8957604999999997</v>
      </c>
      <c r="J339" s="101">
        <f t="shared" si="36"/>
        <v>1.4210407907538956</v>
      </c>
      <c r="K339" s="103">
        <v>43753</v>
      </c>
      <c r="L339" s="104">
        <v>0.9145833333333333</v>
      </c>
      <c r="M339" s="105">
        <v>-4978</v>
      </c>
      <c r="N339" s="105">
        <v>1735</v>
      </c>
      <c r="O339" s="105">
        <v>-5</v>
      </c>
      <c r="P339" s="105">
        <v>12</v>
      </c>
      <c r="Q339" s="99">
        <v>846582</v>
      </c>
      <c r="R339" s="99">
        <v>93696</v>
      </c>
      <c r="S339" s="106">
        <v>5.2886139999999996E-4</v>
      </c>
      <c r="T339" s="106">
        <v>2.9999999999999997E-8</v>
      </c>
      <c r="U339" s="106">
        <f t="shared" si="39"/>
        <v>-1.9714233333333335E-5</v>
      </c>
      <c r="V339" s="153"/>
    </row>
    <row r="340" spans="1:23" x14ac:dyDescent="0.2">
      <c r="A340" s="99" t="s">
        <v>535</v>
      </c>
      <c r="B340" s="99" t="s">
        <v>410</v>
      </c>
      <c r="C340" s="9">
        <f t="shared" si="37"/>
        <v>-4.2407919750071521</v>
      </c>
      <c r="D340" s="9">
        <f t="shared" si="38"/>
        <v>0.39590292804597677</v>
      </c>
      <c r="E340" s="100"/>
      <c r="F340" s="101">
        <v>-10.60885</v>
      </c>
      <c r="G340" s="101">
        <v>0.14213352000000001</v>
      </c>
      <c r="H340" s="101">
        <v>2.669467</v>
      </c>
      <c r="I340" s="102">
        <v>1.8890955000000003</v>
      </c>
      <c r="J340" s="101">
        <f t="shared" si="36"/>
        <v>1.4130926678931794</v>
      </c>
      <c r="K340" s="103">
        <v>43753</v>
      </c>
      <c r="L340" s="104">
        <v>0.91666666666666663</v>
      </c>
      <c r="M340" s="105">
        <v>-4687</v>
      </c>
      <c r="N340" s="105">
        <v>1820</v>
      </c>
      <c r="O340" s="105">
        <v>-6</v>
      </c>
      <c r="P340" s="105">
        <v>12</v>
      </c>
      <c r="Q340" s="99">
        <v>846582</v>
      </c>
      <c r="R340" s="99">
        <v>93696</v>
      </c>
      <c r="S340" s="106">
        <v>8.8677790000000003E-4</v>
      </c>
      <c r="T340" s="106">
        <v>2.9999999999999997E-8</v>
      </c>
      <c r="U340" s="106">
        <f t="shared" si="39"/>
        <v>3.3820226666666673E-4</v>
      </c>
      <c r="V340" s="153"/>
    </row>
    <row r="341" spans="1:23" x14ac:dyDescent="0.2">
      <c r="A341" s="99" t="s">
        <v>536</v>
      </c>
      <c r="B341" s="99" t="s">
        <v>411</v>
      </c>
      <c r="C341" s="9">
        <f t="shared" si="37"/>
        <v>-0.8151876232024291</v>
      </c>
      <c r="D341" s="9">
        <f t="shared" si="38"/>
        <v>0.39590292804597677</v>
      </c>
      <c r="E341" s="100"/>
      <c r="F341" s="101">
        <v>-7.2051530000000001</v>
      </c>
      <c r="G341" s="101">
        <v>0.18450997999999999</v>
      </c>
      <c r="H341" s="101">
        <v>2.6715930000000001</v>
      </c>
      <c r="I341" s="102">
        <v>1.8773230000000001</v>
      </c>
      <c r="J341" s="101">
        <f t="shared" si="36"/>
        <v>1.4230864907104426</v>
      </c>
      <c r="K341" s="103">
        <v>43753</v>
      </c>
      <c r="L341" s="104">
        <v>0.91874999999999996</v>
      </c>
      <c r="M341" s="105">
        <v>-4622</v>
      </c>
      <c r="N341" s="105">
        <v>1854</v>
      </c>
      <c r="O341" s="105">
        <v>-6</v>
      </c>
      <c r="P341" s="105">
        <v>12</v>
      </c>
      <c r="Q341" s="99">
        <v>846582</v>
      </c>
      <c r="R341" s="99">
        <v>93696</v>
      </c>
      <c r="S341" s="106">
        <v>5.2466609999999995E-4</v>
      </c>
      <c r="T341" s="106">
        <v>2.9999999999999997E-8</v>
      </c>
      <c r="U341" s="106">
        <f t="shared" si="39"/>
        <v>-2.3909533333333352E-5</v>
      </c>
      <c r="V341" s="153"/>
    </row>
    <row r="342" spans="1:23" x14ac:dyDescent="0.2">
      <c r="A342" s="99" t="s">
        <v>537</v>
      </c>
      <c r="B342" s="99" t="s">
        <v>412</v>
      </c>
      <c r="C342" s="9">
        <f t="shared" si="37"/>
        <v>-3.355806333730893</v>
      </c>
      <c r="D342" s="9">
        <f t="shared" si="38"/>
        <v>0.39590292804597677</v>
      </c>
      <c r="E342" s="100"/>
      <c r="F342" s="101">
        <v>-9.7295239999999996</v>
      </c>
      <c r="G342" s="101">
        <v>0.15897947999999998</v>
      </c>
      <c r="H342" s="101">
        <v>2.7131820000000002</v>
      </c>
      <c r="I342" s="102">
        <v>1.8964180000000002</v>
      </c>
      <c r="J342" s="101">
        <f t="shared" si="36"/>
        <v>1.4306877492198449</v>
      </c>
      <c r="K342" s="103">
        <v>43753</v>
      </c>
      <c r="L342" s="104">
        <v>0.92083333333333328</v>
      </c>
      <c r="M342" s="105">
        <v>-4451</v>
      </c>
      <c r="N342" s="105">
        <v>1798</v>
      </c>
      <c r="O342" s="105">
        <v>-6</v>
      </c>
      <c r="P342" s="105">
        <v>13</v>
      </c>
      <c r="Q342" s="99">
        <v>846582</v>
      </c>
      <c r="R342" s="99">
        <v>93696</v>
      </c>
      <c r="S342" s="106">
        <v>9.6601140000000005E-4</v>
      </c>
      <c r="T342" s="106">
        <v>2.9999999999999997E-8</v>
      </c>
      <c r="U342" s="106">
        <f t="shared" si="39"/>
        <v>4.1743576666666675E-4</v>
      </c>
      <c r="V342" s="153"/>
    </row>
    <row r="343" spans="1:23" x14ac:dyDescent="0.2">
      <c r="V343" s="145"/>
    </row>
    <row r="344" spans="1:23" x14ac:dyDescent="0.2">
      <c r="A344" s="83" t="s">
        <v>538</v>
      </c>
      <c r="B344" s="83" t="s">
        <v>241</v>
      </c>
      <c r="C344" s="84"/>
      <c r="D344" s="84"/>
      <c r="E344" s="85"/>
      <c r="F344" s="86">
        <v>5.6173919999999997</v>
      </c>
      <c r="G344" s="86">
        <v>0.18496652</v>
      </c>
      <c r="H344" s="86">
        <v>2.7379500000000001</v>
      </c>
      <c r="I344" s="84">
        <v>1.9186854999999998</v>
      </c>
      <c r="J344" s="86">
        <f t="shared" ref="J344:J349" si="40">H344/I344</f>
        <v>1.426992594669632</v>
      </c>
      <c r="K344" s="87">
        <v>43753</v>
      </c>
      <c r="L344" s="88">
        <v>0.92291666666666672</v>
      </c>
      <c r="M344" s="89">
        <v>721</v>
      </c>
      <c r="N344" s="89">
        <v>683</v>
      </c>
      <c r="O344" s="89">
        <v>-7</v>
      </c>
      <c r="P344" s="89">
        <v>15</v>
      </c>
      <c r="Q344" s="83">
        <v>846582</v>
      </c>
      <c r="R344" s="83">
        <v>93696</v>
      </c>
      <c r="S344" s="90">
        <v>5.300843E-4</v>
      </c>
      <c r="T344" s="90">
        <v>3.1E-8</v>
      </c>
      <c r="U344" s="83"/>
      <c r="V344" s="151"/>
      <c r="W344" s="30"/>
    </row>
    <row r="345" spans="1:23" x14ac:dyDescent="0.2">
      <c r="A345" s="83" t="s">
        <v>539</v>
      </c>
      <c r="B345" s="83" t="s">
        <v>241</v>
      </c>
      <c r="C345" s="84"/>
      <c r="D345" s="84"/>
      <c r="E345" s="85"/>
      <c r="F345" s="86">
        <v>5.7985540000000002</v>
      </c>
      <c r="G345" s="86">
        <v>0.18686032000000002</v>
      </c>
      <c r="H345" s="86">
        <v>2.7104629999999998</v>
      </c>
      <c r="I345" s="84">
        <v>1.908209</v>
      </c>
      <c r="J345" s="86">
        <f t="shared" si="40"/>
        <v>1.4204225008895774</v>
      </c>
      <c r="K345" s="87">
        <v>43753</v>
      </c>
      <c r="L345" s="88">
        <v>0.92500000000000004</v>
      </c>
      <c r="M345" s="89">
        <v>751</v>
      </c>
      <c r="N345" s="89">
        <v>683</v>
      </c>
      <c r="O345" s="89">
        <v>-8</v>
      </c>
      <c r="P345" s="89">
        <v>14</v>
      </c>
      <c r="Q345" s="83">
        <v>846582</v>
      </c>
      <c r="R345" s="83">
        <v>93696</v>
      </c>
      <c r="S345" s="90">
        <v>5.3268770000000003E-4</v>
      </c>
      <c r="T345" s="90">
        <v>3.1E-8</v>
      </c>
      <c r="U345" s="83"/>
      <c r="V345" s="151"/>
      <c r="W345" s="30"/>
    </row>
    <row r="346" spans="1:23" x14ac:dyDescent="0.2">
      <c r="A346" s="83" t="s">
        <v>540</v>
      </c>
      <c r="B346" s="83" t="s">
        <v>241</v>
      </c>
      <c r="C346" s="84"/>
      <c r="D346" s="84"/>
      <c r="E346" s="85"/>
      <c r="F346" s="86">
        <v>5.7970119999999996</v>
      </c>
      <c r="G346" s="86">
        <v>0.23170860000000001</v>
      </c>
      <c r="H346" s="86">
        <v>2.678077</v>
      </c>
      <c r="I346" s="84">
        <v>1.8843265</v>
      </c>
      <c r="J346" s="86">
        <f t="shared" si="40"/>
        <v>1.4212383045082686</v>
      </c>
      <c r="K346" s="87">
        <v>43753</v>
      </c>
      <c r="L346" s="88">
        <v>0.92638888888888893</v>
      </c>
      <c r="M346" s="89">
        <v>781</v>
      </c>
      <c r="N346" s="89">
        <v>683</v>
      </c>
      <c r="O346" s="89">
        <v>-7</v>
      </c>
      <c r="P346" s="89">
        <v>15</v>
      </c>
      <c r="Q346" s="83">
        <v>846582</v>
      </c>
      <c r="R346" s="83">
        <v>93696</v>
      </c>
      <c r="S346" s="90">
        <v>5.3780389999999998E-4</v>
      </c>
      <c r="T346" s="90">
        <v>3.1E-8</v>
      </c>
      <c r="U346" s="83"/>
      <c r="V346" s="151"/>
      <c r="W346" s="30"/>
    </row>
    <row r="347" spans="1:23" x14ac:dyDescent="0.2">
      <c r="A347" s="83" t="s">
        <v>541</v>
      </c>
      <c r="B347" s="83" t="s">
        <v>241</v>
      </c>
      <c r="C347" s="84"/>
      <c r="D347" s="84"/>
      <c r="E347" s="85"/>
      <c r="F347" s="86">
        <v>5.8143890000000003</v>
      </c>
      <c r="G347" s="86">
        <v>0.2212316</v>
      </c>
      <c r="H347" s="86">
        <v>2.6564139999999998</v>
      </c>
      <c r="I347" s="84">
        <v>1.8707335</v>
      </c>
      <c r="J347" s="86">
        <f t="shared" si="40"/>
        <v>1.4199852624652307</v>
      </c>
      <c r="K347" s="87">
        <v>43753</v>
      </c>
      <c r="L347" s="88">
        <v>0.92847222222222225</v>
      </c>
      <c r="M347" s="89">
        <v>811</v>
      </c>
      <c r="N347" s="89">
        <v>683</v>
      </c>
      <c r="O347" s="89">
        <v>-7</v>
      </c>
      <c r="P347" s="89">
        <v>15</v>
      </c>
      <c r="Q347" s="83">
        <v>846582</v>
      </c>
      <c r="R347" s="83">
        <v>93696</v>
      </c>
      <c r="S347" s="90">
        <v>5.4350239999999999E-4</v>
      </c>
      <c r="T347" s="90">
        <v>3.1E-8</v>
      </c>
      <c r="U347" s="83"/>
      <c r="V347" s="151"/>
      <c r="W347" s="30"/>
    </row>
    <row r="348" spans="1:23" x14ac:dyDescent="0.2">
      <c r="A348" s="30" t="s">
        <v>542</v>
      </c>
      <c r="B348" s="30" t="s">
        <v>241</v>
      </c>
      <c r="C348" s="30"/>
      <c r="D348" s="30"/>
      <c r="E348" s="32"/>
      <c r="F348" s="33">
        <v>5.7919549999999997</v>
      </c>
      <c r="G348" s="33">
        <v>0.18927702000000002</v>
      </c>
      <c r="H348" s="33">
        <v>2.652037</v>
      </c>
      <c r="I348" s="31">
        <v>1.8613824999999999</v>
      </c>
      <c r="J348" s="33">
        <f t="shared" si="40"/>
        <v>1.4247673436276531</v>
      </c>
      <c r="K348" s="34">
        <v>43753</v>
      </c>
      <c r="L348" s="30">
        <v>0.93055555555555558</v>
      </c>
      <c r="M348" s="36">
        <v>533</v>
      </c>
      <c r="N348" s="36">
        <v>652</v>
      </c>
      <c r="O348" s="36">
        <v>-6</v>
      </c>
      <c r="P348" s="36">
        <v>15</v>
      </c>
      <c r="Q348" s="30">
        <v>846582</v>
      </c>
      <c r="R348" s="30">
        <v>93696</v>
      </c>
      <c r="S348" s="37">
        <v>5.5125140000000003E-4</v>
      </c>
      <c r="T348" s="30">
        <v>3.1E-8</v>
      </c>
      <c r="U348" s="30"/>
      <c r="V348" s="142"/>
      <c r="W348" s="30"/>
    </row>
    <row r="349" spans="1:23" x14ac:dyDescent="0.2">
      <c r="A349" s="30" t="s">
        <v>543</v>
      </c>
      <c r="B349" s="30" t="s">
        <v>241</v>
      </c>
      <c r="C349" s="30"/>
      <c r="D349" s="30"/>
      <c r="E349" s="32"/>
      <c r="F349" s="33">
        <v>5.784789</v>
      </c>
      <c r="G349" s="33">
        <v>0.12701199999999999</v>
      </c>
      <c r="H349" s="33">
        <v>2.6284420000000002</v>
      </c>
      <c r="I349" s="31">
        <v>1.8565199999999999</v>
      </c>
      <c r="J349" s="33">
        <f t="shared" si="40"/>
        <v>1.4157897571801006</v>
      </c>
      <c r="K349" s="34">
        <v>43753</v>
      </c>
      <c r="L349" s="30">
        <v>0.93263888888888891</v>
      </c>
      <c r="M349" s="36">
        <v>563</v>
      </c>
      <c r="N349" s="36">
        <v>652</v>
      </c>
      <c r="O349" s="36">
        <v>-7</v>
      </c>
      <c r="P349" s="36">
        <v>14</v>
      </c>
      <c r="Q349" s="30">
        <v>846582</v>
      </c>
      <c r="R349" s="30">
        <v>93696</v>
      </c>
      <c r="S349" s="37">
        <v>5.515413E-4</v>
      </c>
      <c r="T349" s="30">
        <v>3.1E-8</v>
      </c>
      <c r="U349" s="30"/>
      <c r="V349" s="142"/>
      <c r="W349" s="30"/>
    </row>
    <row r="350" spans="1:23" x14ac:dyDescent="0.2">
      <c r="A350" s="38"/>
      <c r="B350" s="38" t="s">
        <v>20</v>
      </c>
      <c r="C350" s="39"/>
      <c r="D350" s="39"/>
      <c r="E350" s="40"/>
      <c r="F350" s="39">
        <f xml:space="preserve"> AVERAGE($F$344:$F$349)</f>
        <v>5.7673484999999998</v>
      </c>
      <c r="G350" s="39">
        <f xml:space="preserve"> 2 * STDEV($F$344:$F$349)</f>
        <v>0.14822447268248271</v>
      </c>
      <c r="H350" s="39"/>
      <c r="I350" s="39"/>
      <c r="J350" s="39"/>
      <c r="K350" s="41"/>
      <c r="L350" s="42"/>
      <c r="M350" s="43"/>
      <c r="N350" s="43"/>
      <c r="O350" s="43"/>
      <c r="P350" s="43"/>
      <c r="Q350" s="38"/>
      <c r="R350" s="38"/>
      <c r="S350" s="44">
        <f>AVERAGE(S344:S349)</f>
        <v>5.4114516666666672E-4</v>
      </c>
      <c r="T350" s="39"/>
      <c r="U350" s="38"/>
      <c r="V350" s="143"/>
      <c r="W350" s="38"/>
    </row>
    <row r="351" spans="1:23" x14ac:dyDescent="0.2">
      <c r="A351" s="45"/>
      <c r="B351" s="45" t="s">
        <v>21</v>
      </c>
      <c r="C351" s="46">
        <v>12.33</v>
      </c>
      <c r="D351" s="46"/>
      <c r="E351" s="47">
        <f>((F351/1000+1)/(C351/1000+1)-1)*1000</f>
        <v>-6.3951786472790095</v>
      </c>
      <c r="F351" s="46">
        <f xml:space="preserve"> AVERAGE($F$316:$F$319,$F$344:$F$349)</f>
        <v>5.8559688000000012</v>
      </c>
      <c r="G351" s="46">
        <f xml:space="preserve"> 2 * STDEV($F$316:$F$319,$F$344:$F$349)</f>
        <v>0.39590292804597677</v>
      </c>
      <c r="H351" s="46"/>
      <c r="I351" s="46"/>
      <c r="J351" s="46"/>
      <c r="K351" s="48"/>
      <c r="L351" s="49"/>
      <c r="M351" s="50"/>
      <c r="N351" s="50"/>
      <c r="O351" s="50"/>
      <c r="P351" s="50"/>
      <c r="Q351" s="45"/>
      <c r="R351" s="45"/>
      <c r="S351" s="51">
        <f>AVERAGE(S344:S349,S316:S318)</f>
        <v>5.485756333333333E-4</v>
      </c>
      <c r="T351" s="46"/>
      <c r="U351" s="45"/>
      <c r="V351" s="144"/>
      <c r="W351" s="45"/>
    </row>
    <row r="352" spans="1:23" x14ac:dyDescent="0.2">
      <c r="V352" s="145"/>
    </row>
    <row r="353" spans="1:22" x14ac:dyDescent="0.2">
      <c r="A353" s="99" t="s">
        <v>544</v>
      </c>
      <c r="B353" s="99" t="s">
        <v>413</v>
      </c>
      <c r="C353" s="9">
        <f>((F353/1000+1)/($E$379/1000+1)-1)*1000</f>
        <v>-4.239933929084061</v>
      </c>
      <c r="D353" s="9">
        <f>$G$379</f>
        <v>0.18042191775711619</v>
      </c>
      <c r="E353" s="100"/>
      <c r="F353" s="101">
        <v>-10.65643</v>
      </c>
      <c r="G353" s="101">
        <v>0.54054860000000005</v>
      </c>
      <c r="H353" s="101">
        <v>2.5200170000000002</v>
      </c>
      <c r="I353" s="102">
        <v>1.8528215000000001</v>
      </c>
      <c r="J353" s="101">
        <f t="shared" ref="J353:J372" si="41">H353/I353</f>
        <v>1.3600970195995674</v>
      </c>
      <c r="K353" s="103">
        <v>43753</v>
      </c>
      <c r="L353" s="104">
        <v>0.93472222222222223</v>
      </c>
      <c r="M353" s="105">
        <v>-4286</v>
      </c>
      <c r="N353" s="105">
        <v>1752</v>
      </c>
      <c r="O353" s="105">
        <v>-6</v>
      </c>
      <c r="P353" s="105">
        <v>12</v>
      </c>
      <c r="Q353" s="99">
        <v>846582</v>
      </c>
      <c r="R353" s="99">
        <v>93696</v>
      </c>
      <c r="S353" s="106">
        <v>9.8711700000000003E-4</v>
      </c>
      <c r="T353" s="106">
        <v>2.9999999999999997E-8</v>
      </c>
      <c r="U353" s="106">
        <f>S353-$S$379</f>
        <v>4.4944793000000003E-4</v>
      </c>
      <c r="V353" s="153"/>
    </row>
    <row r="354" spans="1:22" x14ac:dyDescent="0.2">
      <c r="A354" s="99" t="s">
        <v>545</v>
      </c>
      <c r="B354" s="99" t="s">
        <v>414</v>
      </c>
      <c r="C354" s="9">
        <f t="shared" ref="C354:C372" si="42">((F354/1000+1)/($E$379/1000+1)-1)*1000</f>
        <v>-3.2300121776984714</v>
      </c>
      <c r="D354" s="9">
        <f t="shared" ref="D354:D372" si="43">$G$379</f>
        <v>0.18042191775711619</v>
      </c>
      <c r="E354" s="100"/>
      <c r="F354" s="101">
        <v>-9.6530159999999992</v>
      </c>
      <c r="G354" s="101">
        <v>0.16702855999999999</v>
      </c>
      <c r="H354" s="101">
        <v>2.6223839999999998</v>
      </c>
      <c r="I354" s="102">
        <v>1.857834</v>
      </c>
      <c r="J354" s="101">
        <f t="shared" si="41"/>
        <v>1.411527617645064</v>
      </c>
      <c r="K354" s="103">
        <v>43753</v>
      </c>
      <c r="L354" s="104">
        <v>0.93680555555555556</v>
      </c>
      <c r="M354" s="105">
        <v>-4182</v>
      </c>
      <c r="N354" s="105">
        <v>1743</v>
      </c>
      <c r="O354" s="105">
        <v>-6</v>
      </c>
      <c r="P354" s="105">
        <v>13</v>
      </c>
      <c r="Q354" s="99">
        <v>846582</v>
      </c>
      <c r="R354" s="99">
        <v>93696</v>
      </c>
      <c r="S354" s="106">
        <v>7.4899389999999997E-4</v>
      </c>
      <c r="T354" s="106">
        <v>3.1E-8</v>
      </c>
      <c r="U354" s="106">
        <f t="shared" ref="U354:U372" si="44">S354-$S$379</f>
        <v>2.1132482999999997E-4</v>
      </c>
      <c r="V354" s="153"/>
    </row>
    <row r="355" spans="1:22" x14ac:dyDescent="0.2">
      <c r="A355" s="99" t="s">
        <v>546</v>
      </c>
      <c r="B355" s="99" t="s">
        <v>415</v>
      </c>
      <c r="C355" s="9">
        <f t="shared" si="42"/>
        <v>-2.8950487344239217</v>
      </c>
      <c r="D355" s="9">
        <f t="shared" si="43"/>
        <v>0.18042191775711619</v>
      </c>
      <c r="E355" s="100"/>
      <c r="F355" s="101">
        <v>-9.3202110000000005</v>
      </c>
      <c r="G355" s="101">
        <v>0.20236520000000002</v>
      </c>
      <c r="H355" s="101">
        <v>2.5999810000000001</v>
      </c>
      <c r="I355" s="102">
        <v>1.8550745000000002</v>
      </c>
      <c r="J355" s="101">
        <f t="shared" si="41"/>
        <v>1.401550719391593</v>
      </c>
      <c r="K355" s="103">
        <v>43753</v>
      </c>
      <c r="L355" s="104">
        <v>0.93888888888888888</v>
      </c>
      <c r="M355" s="105">
        <v>-4088</v>
      </c>
      <c r="N355" s="105">
        <v>1692</v>
      </c>
      <c r="O355" s="105">
        <v>-7</v>
      </c>
      <c r="P355" s="105">
        <v>12</v>
      </c>
      <c r="Q355" s="99">
        <v>846582</v>
      </c>
      <c r="R355" s="99">
        <v>93696</v>
      </c>
      <c r="S355" s="106">
        <v>8.4372699999999995E-4</v>
      </c>
      <c r="T355" s="106">
        <v>2.9999999999999997E-8</v>
      </c>
      <c r="U355" s="106">
        <f t="shared" si="44"/>
        <v>3.0605792999999996E-4</v>
      </c>
      <c r="V355" s="153"/>
    </row>
    <row r="356" spans="1:22" x14ac:dyDescent="0.2">
      <c r="A356" s="99" t="s">
        <v>547</v>
      </c>
      <c r="B356" s="99" t="s">
        <v>416</v>
      </c>
      <c r="C356" s="9">
        <f t="shared" si="42"/>
        <v>-4.0653791298259634</v>
      </c>
      <c r="D356" s="9">
        <f t="shared" si="43"/>
        <v>0.18042191775711619</v>
      </c>
      <c r="E356" s="100"/>
      <c r="F356" s="101">
        <v>-10.483000000000001</v>
      </c>
      <c r="G356" s="101">
        <v>0.17952989999999999</v>
      </c>
      <c r="H356" s="101">
        <v>2.5772560000000002</v>
      </c>
      <c r="I356" s="102">
        <v>1.8293894999999998</v>
      </c>
      <c r="J356" s="101">
        <f t="shared" si="41"/>
        <v>1.4088065991414078</v>
      </c>
      <c r="K356" s="103">
        <v>43753</v>
      </c>
      <c r="L356" s="104">
        <v>0.94097222222222221</v>
      </c>
      <c r="M356" s="105">
        <v>-3906</v>
      </c>
      <c r="N356" s="105">
        <v>1788</v>
      </c>
      <c r="O356" s="105">
        <v>-7</v>
      </c>
      <c r="P356" s="105">
        <v>12</v>
      </c>
      <c r="Q356" s="99">
        <v>846582</v>
      </c>
      <c r="R356" s="99">
        <v>93696</v>
      </c>
      <c r="S356" s="106">
        <v>6.9180809999999995E-4</v>
      </c>
      <c r="T356" s="106">
        <v>2.9999999999999997E-8</v>
      </c>
      <c r="U356" s="106">
        <f t="shared" si="44"/>
        <v>1.5413902999999996E-4</v>
      </c>
      <c r="V356" s="153"/>
    </row>
    <row r="357" spans="1:22" x14ac:dyDescent="0.2">
      <c r="A357" s="99" t="s">
        <v>548</v>
      </c>
      <c r="B357" s="99" t="s">
        <v>549</v>
      </c>
      <c r="C357" s="9">
        <f t="shared" si="42"/>
        <v>-2.9149912402908207</v>
      </c>
      <c r="D357" s="9">
        <f t="shared" si="43"/>
        <v>0.18042191775711619</v>
      </c>
      <c r="E357" s="100"/>
      <c r="F357" s="101">
        <v>-9.3400250000000007</v>
      </c>
      <c r="G357" s="101">
        <v>0.21132519999999999</v>
      </c>
      <c r="H357" s="101">
        <v>2.681406</v>
      </c>
      <c r="I357" s="102">
        <v>1.8745070000000001</v>
      </c>
      <c r="J357" s="101">
        <f t="shared" si="41"/>
        <v>1.4304593154360052</v>
      </c>
      <c r="K357" s="103">
        <v>43753</v>
      </c>
      <c r="L357" s="104">
        <v>0.94374999999999998</v>
      </c>
      <c r="M357" s="105">
        <v>-3783</v>
      </c>
      <c r="N357" s="105">
        <v>1775</v>
      </c>
      <c r="O357" s="105">
        <v>-7</v>
      </c>
      <c r="P357" s="105">
        <v>13</v>
      </c>
      <c r="Q357" s="99">
        <v>846582</v>
      </c>
      <c r="R357" s="99">
        <v>93696</v>
      </c>
      <c r="S357" s="106">
        <v>6.7632209999999996E-4</v>
      </c>
      <c r="T357" s="106">
        <v>2.9999999999999997E-8</v>
      </c>
      <c r="U357" s="106">
        <f t="shared" si="44"/>
        <v>1.3865302999999996E-4</v>
      </c>
      <c r="V357" s="153"/>
    </row>
    <row r="358" spans="1:22" x14ac:dyDescent="0.2">
      <c r="A358" s="99" t="s">
        <v>550</v>
      </c>
      <c r="B358" s="99" t="s">
        <v>417</v>
      </c>
      <c r="C358" s="9">
        <f t="shared" si="42"/>
        <v>-3.7458702730853721</v>
      </c>
      <c r="D358" s="9">
        <f t="shared" si="43"/>
        <v>0.18042191775711619</v>
      </c>
      <c r="E358" s="100"/>
      <c r="F358" s="101">
        <v>-10.16555</v>
      </c>
      <c r="G358" s="101">
        <v>0.18119995999999999</v>
      </c>
      <c r="H358" s="101">
        <v>2.6868479999999999</v>
      </c>
      <c r="I358" s="102">
        <v>1.9129404999999999</v>
      </c>
      <c r="J358" s="101">
        <f t="shared" si="41"/>
        <v>1.4045643343324061</v>
      </c>
      <c r="K358" s="103">
        <v>43753</v>
      </c>
      <c r="L358" s="104">
        <v>0.9458333333333333</v>
      </c>
      <c r="M358" s="105">
        <v>-3704</v>
      </c>
      <c r="N358" s="105">
        <v>1905</v>
      </c>
      <c r="O358" s="105">
        <v>-8</v>
      </c>
      <c r="P358" s="105">
        <v>13</v>
      </c>
      <c r="Q358" s="99">
        <v>846582</v>
      </c>
      <c r="R358" s="99">
        <v>93696</v>
      </c>
      <c r="S358" s="106">
        <v>9.5268619999999997E-4</v>
      </c>
      <c r="T358" s="106">
        <v>2.9999999999999997E-8</v>
      </c>
      <c r="U358" s="106">
        <f t="shared" si="44"/>
        <v>4.1501712999999997E-4</v>
      </c>
      <c r="V358" s="153"/>
    </row>
    <row r="359" spans="1:22" x14ac:dyDescent="0.2">
      <c r="A359" s="99" t="s">
        <v>551</v>
      </c>
      <c r="B359" s="99" t="s">
        <v>418</v>
      </c>
      <c r="C359" s="9">
        <f t="shared" si="42"/>
        <v>-3.672376693878654</v>
      </c>
      <c r="D359" s="9">
        <f t="shared" si="43"/>
        <v>0.18042191775711619</v>
      </c>
      <c r="E359" s="100"/>
      <c r="F359" s="101">
        <v>-10.09253</v>
      </c>
      <c r="G359" s="101">
        <v>0.16781241999999999</v>
      </c>
      <c r="H359" s="101">
        <v>2.777136</v>
      </c>
      <c r="I359" s="102">
        <v>1.9432254999999998</v>
      </c>
      <c r="J359" s="101">
        <f t="shared" si="41"/>
        <v>1.4291372771713835</v>
      </c>
      <c r="K359" s="103">
        <v>43753</v>
      </c>
      <c r="L359" s="104">
        <v>0.94791666666666663</v>
      </c>
      <c r="M359" s="105">
        <v>-3598</v>
      </c>
      <c r="N359" s="105">
        <v>1917</v>
      </c>
      <c r="O359" s="105">
        <v>-8</v>
      </c>
      <c r="P359" s="105">
        <v>13</v>
      </c>
      <c r="Q359" s="99">
        <v>846582</v>
      </c>
      <c r="R359" s="99">
        <v>93696</v>
      </c>
      <c r="S359" s="106">
        <v>9.6210909999999998E-4</v>
      </c>
      <c r="T359" s="106">
        <v>2.9999999999999997E-8</v>
      </c>
      <c r="U359" s="106">
        <f t="shared" si="44"/>
        <v>4.2444002999999998E-4</v>
      </c>
      <c r="V359" s="153"/>
    </row>
    <row r="360" spans="1:22" x14ac:dyDescent="0.2">
      <c r="A360" s="99" t="s">
        <v>552</v>
      </c>
      <c r="B360" s="99" t="s">
        <v>419</v>
      </c>
      <c r="C360" s="9">
        <f t="shared" si="42"/>
        <v>-3.7803323403552413</v>
      </c>
      <c r="D360" s="9">
        <f t="shared" si="43"/>
        <v>0.18042191775711619</v>
      </c>
      <c r="E360" s="100"/>
      <c r="F360" s="101">
        <v>-10.19979</v>
      </c>
      <c r="G360" s="101">
        <v>0.16145500000000002</v>
      </c>
      <c r="H360" s="101">
        <v>2.7952710000000001</v>
      </c>
      <c r="I360" s="102">
        <v>1.954359</v>
      </c>
      <c r="J360" s="101">
        <f t="shared" si="41"/>
        <v>1.4302750927541972</v>
      </c>
      <c r="K360" s="103">
        <v>43753</v>
      </c>
      <c r="L360" s="104">
        <v>0.95</v>
      </c>
      <c r="M360" s="105">
        <v>-3410</v>
      </c>
      <c r="N360" s="105">
        <v>1923</v>
      </c>
      <c r="O360" s="105">
        <v>-8</v>
      </c>
      <c r="P360" s="105">
        <v>14</v>
      </c>
      <c r="Q360" s="99">
        <v>846582</v>
      </c>
      <c r="R360" s="99">
        <v>93696</v>
      </c>
      <c r="S360" s="106">
        <v>9.743881E-4</v>
      </c>
      <c r="T360" s="106">
        <v>2.9999999999999997E-8</v>
      </c>
      <c r="U360" s="106">
        <f t="shared" si="44"/>
        <v>4.3671903000000001E-4</v>
      </c>
      <c r="V360" s="153"/>
    </row>
    <row r="361" spans="1:22" x14ac:dyDescent="0.2">
      <c r="A361" s="99" t="s">
        <v>553</v>
      </c>
      <c r="B361" s="99" t="s">
        <v>420</v>
      </c>
      <c r="C361" s="9">
        <f t="shared" si="42"/>
        <v>-4.6913628546635389</v>
      </c>
      <c r="D361" s="9">
        <f t="shared" si="43"/>
        <v>0.18042191775711619</v>
      </c>
      <c r="E361" s="100"/>
      <c r="F361" s="101">
        <v>-11.104950000000001</v>
      </c>
      <c r="G361" s="101">
        <v>0.10548088</v>
      </c>
      <c r="H361" s="101">
        <v>2.864325</v>
      </c>
      <c r="I361" s="102">
        <v>1.9393199999999999</v>
      </c>
      <c r="J361" s="101">
        <f t="shared" si="41"/>
        <v>1.4769738877544707</v>
      </c>
      <c r="K361" s="103">
        <v>43753</v>
      </c>
      <c r="L361" s="104">
        <v>0.95208333333333328</v>
      </c>
      <c r="M361" s="105">
        <v>-3222</v>
      </c>
      <c r="N361" s="105">
        <v>1943</v>
      </c>
      <c r="O361" s="105">
        <v>-8</v>
      </c>
      <c r="P361" s="105">
        <v>15</v>
      </c>
      <c r="Q361" s="99">
        <v>846582</v>
      </c>
      <c r="R361" s="99">
        <v>93696</v>
      </c>
      <c r="S361" s="106">
        <v>8.7689479999999997E-4</v>
      </c>
      <c r="T361" s="106">
        <v>2.9999999999999997E-8</v>
      </c>
      <c r="U361" s="106">
        <f t="shared" si="44"/>
        <v>3.3922572999999998E-4</v>
      </c>
      <c r="V361" s="153"/>
    </row>
    <row r="362" spans="1:22" x14ac:dyDescent="0.2">
      <c r="A362" s="99" t="s">
        <v>554</v>
      </c>
      <c r="B362" s="99" t="s">
        <v>421</v>
      </c>
      <c r="C362" s="9">
        <f t="shared" si="42"/>
        <v>-3.8968632442248907</v>
      </c>
      <c r="D362" s="9">
        <f t="shared" si="43"/>
        <v>0.18042191775711619</v>
      </c>
      <c r="E362" s="100"/>
      <c r="F362" s="101">
        <v>-10.315569999999999</v>
      </c>
      <c r="G362" s="101">
        <v>0.19141642</v>
      </c>
      <c r="H362" s="101">
        <v>2.7346300000000001</v>
      </c>
      <c r="I362" s="102">
        <v>1.9223285000000003</v>
      </c>
      <c r="J362" s="101">
        <f t="shared" si="41"/>
        <v>1.4225612323804175</v>
      </c>
      <c r="K362" s="103">
        <v>43753</v>
      </c>
      <c r="L362" s="104">
        <v>0.95416666666666672</v>
      </c>
      <c r="M362" s="105">
        <v>-3178</v>
      </c>
      <c r="N362" s="105">
        <v>1956</v>
      </c>
      <c r="O362" s="105">
        <v>-8</v>
      </c>
      <c r="P362" s="105">
        <v>15</v>
      </c>
      <c r="Q362" s="99">
        <v>846582</v>
      </c>
      <c r="R362" s="99">
        <v>93696</v>
      </c>
      <c r="S362" s="106">
        <v>6.2201710000000003E-4</v>
      </c>
      <c r="T362" s="106">
        <v>2.9999999999999997E-8</v>
      </c>
      <c r="U362" s="106">
        <f t="shared" si="44"/>
        <v>8.4348030000000029E-5</v>
      </c>
      <c r="V362" s="153"/>
    </row>
    <row r="363" spans="1:22" x14ac:dyDescent="0.2">
      <c r="A363" s="99" t="s">
        <v>555</v>
      </c>
      <c r="B363" s="99" t="s">
        <v>422</v>
      </c>
      <c r="C363" s="9">
        <f t="shared" si="42"/>
        <v>-5.7657862428205364</v>
      </c>
      <c r="D363" s="9">
        <f t="shared" si="43"/>
        <v>0.18042191775711619</v>
      </c>
      <c r="E363" s="100"/>
      <c r="F363" s="101">
        <v>-12.17245</v>
      </c>
      <c r="G363" s="101">
        <v>0.16813174</v>
      </c>
      <c r="H363" s="101">
        <v>2.7037360000000001</v>
      </c>
      <c r="I363" s="102">
        <v>1.9092979999999997</v>
      </c>
      <c r="J363" s="101">
        <f t="shared" si="41"/>
        <v>1.4160890547206357</v>
      </c>
      <c r="K363" s="103">
        <v>43753</v>
      </c>
      <c r="L363" s="104">
        <v>0.95625000000000004</v>
      </c>
      <c r="M363" s="105">
        <v>-2992</v>
      </c>
      <c r="N363" s="105">
        <v>1971</v>
      </c>
      <c r="O363" s="105">
        <v>-9</v>
      </c>
      <c r="P363" s="105">
        <v>15</v>
      </c>
      <c r="Q363" s="99">
        <v>846582</v>
      </c>
      <c r="R363" s="99">
        <v>93696</v>
      </c>
      <c r="S363" s="106">
        <v>7.0105449999999995E-4</v>
      </c>
      <c r="T363" s="106">
        <v>2.9999999999999997E-8</v>
      </c>
      <c r="U363" s="106">
        <f t="shared" si="44"/>
        <v>1.6338542999999996E-4</v>
      </c>
      <c r="V363" s="153"/>
    </row>
    <row r="364" spans="1:22" x14ac:dyDescent="0.2">
      <c r="A364" s="99" t="s">
        <v>556</v>
      </c>
      <c r="B364" s="99" t="s">
        <v>423</v>
      </c>
      <c r="C364" s="9">
        <f t="shared" si="42"/>
        <v>-4.8767273093679453</v>
      </c>
      <c r="D364" s="9">
        <f t="shared" si="43"/>
        <v>0.18042191775711619</v>
      </c>
      <c r="E364" s="100"/>
      <c r="F364" s="101">
        <v>-11.28912</v>
      </c>
      <c r="G364" s="101">
        <v>0.209538</v>
      </c>
      <c r="H364" s="101">
        <v>2.685473</v>
      </c>
      <c r="I364" s="102">
        <v>1.8949345</v>
      </c>
      <c r="J364" s="101">
        <f t="shared" si="41"/>
        <v>1.4171851322565503</v>
      </c>
      <c r="K364" s="103">
        <v>43753</v>
      </c>
      <c r="L364" s="104">
        <v>0.95833333333333337</v>
      </c>
      <c r="M364" s="105">
        <v>-2794</v>
      </c>
      <c r="N364" s="105">
        <v>2032</v>
      </c>
      <c r="O364" s="105">
        <v>-9</v>
      </c>
      <c r="P364" s="105">
        <v>16</v>
      </c>
      <c r="Q364" s="99">
        <v>846582</v>
      </c>
      <c r="R364" s="99">
        <v>93696</v>
      </c>
      <c r="S364" s="106">
        <v>8.3875780000000004E-4</v>
      </c>
      <c r="T364" s="106">
        <v>2.9999999999999997E-8</v>
      </c>
      <c r="U364" s="106">
        <f t="shared" si="44"/>
        <v>3.0108873000000004E-4</v>
      </c>
      <c r="V364" s="153"/>
    </row>
    <row r="365" spans="1:22" x14ac:dyDescent="0.2">
      <c r="A365" s="99" t="s">
        <v>557</v>
      </c>
      <c r="B365" s="99" t="s">
        <v>424</v>
      </c>
      <c r="C365" s="9">
        <f t="shared" si="42"/>
        <v>-4.1088089838764441</v>
      </c>
      <c r="D365" s="9">
        <f t="shared" si="43"/>
        <v>0.18042191775711619</v>
      </c>
      <c r="E365" s="100"/>
      <c r="F365" s="101">
        <v>-10.526149999999999</v>
      </c>
      <c r="G365" s="101">
        <v>0.20098640000000001</v>
      </c>
      <c r="H365" s="101">
        <v>2.6886519999999998</v>
      </c>
      <c r="I365" s="102">
        <v>1.8928694999999998</v>
      </c>
      <c r="J365" s="101">
        <f t="shared" si="41"/>
        <v>1.4204106516587647</v>
      </c>
      <c r="K365" s="103">
        <v>43753</v>
      </c>
      <c r="L365" s="104">
        <v>0.9604166666666667</v>
      </c>
      <c r="M365" s="105">
        <v>-2719</v>
      </c>
      <c r="N365" s="105">
        <v>2069</v>
      </c>
      <c r="O365" s="105">
        <v>-8</v>
      </c>
      <c r="P365" s="105">
        <v>16</v>
      </c>
      <c r="Q365" s="99">
        <v>846582</v>
      </c>
      <c r="R365" s="99">
        <v>93696</v>
      </c>
      <c r="S365" s="106">
        <v>8.5449280000000005E-4</v>
      </c>
      <c r="T365" s="106">
        <v>2.9999999999999997E-8</v>
      </c>
      <c r="U365" s="106">
        <f t="shared" si="44"/>
        <v>3.1682373000000005E-4</v>
      </c>
      <c r="V365" s="153"/>
    </row>
    <row r="366" spans="1:22" x14ac:dyDescent="0.2">
      <c r="A366" s="99" t="s">
        <v>558</v>
      </c>
      <c r="B366" s="99" t="s">
        <v>425</v>
      </c>
      <c r="C366" s="9">
        <f t="shared" si="42"/>
        <v>-3.6949924255245126</v>
      </c>
      <c r="D366" s="9">
        <f t="shared" si="43"/>
        <v>0.18042191775711619</v>
      </c>
      <c r="E366" s="100"/>
      <c r="F366" s="101">
        <v>-10.115</v>
      </c>
      <c r="G366" s="101">
        <v>0.16477858000000001</v>
      </c>
      <c r="H366" s="101">
        <v>2.6550340000000001</v>
      </c>
      <c r="I366" s="102">
        <v>1.8905599999999998</v>
      </c>
      <c r="J366" s="101">
        <f t="shared" si="41"/>
        <v>1.4043637863913341</v>
      </c>
      <c r="K366" s="103">
        <v>43753</v>
      </c>
      <c r="L366" s="104">
        <v>0.96250000000000002</v>
      </c>
      <c r="M366" s="105">
        <v>-2636</v>
      </c>
      <c r="N366" s="105">
        <v>2094</v>
      </c>
      <c r="O366" s="105">
        <v>-9</v>
      </c>
      <c r="P366" s="105">
        <v>15</v>
      </c>
      <c r="Q366" s="99">
        <v>846582</v>
      </c>
      <c r="R366" s="99">
        <v>93696</v>
      </c>
      <c r="S366" s="106">
        <v>7.5778450000000002E-4</v>
      </c>
      <c r="T366" s="106">
        <v>2.9999999999999997E-8</v>
      </c>
      <c r="U366" s="106">
        <f t="shared" si="44"/>
        <v>2.2011543000000002E-4</v>
      </c>
      <c r="V366" s="153"/>
    </row>
    <row r="367" spans="1:22" x14ac:dyDescent="0.2">
      <c r="A367" s="99" t="s">
        <v>559</v>
      </c>
      <c r="B367" s="99" t="s">
        <v>426</v>
      </c>
      <c r="C367" s="9">
        <f t="shared" si="42"/>
        <v>-7.0083329871908351</v>
      </c>
      <c r="D367" s="9">
        <f t="shared" si="43"/>
        <v>0.18042191775711619</v>
      </c>
      <c r="E367" s="100"/>
      <c r="F367" s="101">
        <v>-13.40699</v>
      </c>
      <c r="G367" s="101">
        <v>0.16973875999999999</v>
      </c>
      <c r="H367" s="101">
        <v>2.6614070000000001</v>
      </c>
      <c r="I367" s="102">
        <v>1.8709400000000003</v>
      </c>
      <c r="J367" s="101">
        <f t="shared" si="41"/>
        <v>1.4224972473729782</v>
      </c>
      <c r="K367" s="103">
        <v>43753</v>
      </c>
      <c r="L367" s="104">
        <v>0.96458333333333335</v>
      </c>
      <c r="M367" s="105">
        <v>-2586</v>
      </c>
      <c r="N367" s="105">
        <v>2106</v>
      </c>
      <c r="O367" s="105">
        <v>-9</v>
      </c>
      <c r="P367" s="105">
        <v>16</v>
      </c>
      <c r="Q367" s="99">
        <v>846582</v>
      </c>
      <c r="R367" s="99">
        <v>93696</v>
      </c>
      <c r="S367" s="106">
        <v>5.669669E-4</v>
      </c>
      <c r="T367" s="106">
        <v>2.9999999999999997E-8</v>
      </c>
      <c r="U367" s="106">
        <f t="shared" si="44"/>
        <v>2.9297830000000005E-5</v>
      </c>
      <c r="V367" s="153"/>
    </row>
    <row r="368" spans="1:22" x14ac:dyDescent="0.2">
      <c r="A368" s="99" t="s">
        <v>560</v>
      </c>
      <c r="B368" s="99" t="s">
        <v>427</v>
      </c>
      <c r="C368" s="9">
        <f t="shared" si="42"/>
        <v>-5.0060204507661465</v>
      </c>
      <c r="D368" s="9">
        <f t="shared" si="43"/>
        <v>0.18042191775711619</v>
      </c>
      <c r="E368" s="100"/>
      <c r="F368" s="101">
        <v>-11.417579999999999</v>
      </c>
      <c r="G368" s="101">
        <v>0.19422152000000001</v>
      </c>
      <c r="H368" s="101">
        <v>2.6983329999999999</v>
      </c>
      <c r="I368" s="102">
        <v>1.89225</v>
      </c>
      <c r="J368" s="101">
        <f t="shared" si="41"/>
        <v>1.4259918086933545</v>
      </c>
      <c r="K368" s="103">
        <v>43753</v>
      </c>
      <c r="L368" s="104">
        <v>0.96666666666666667</v>
      </c>
      <c r="M368" s="105">
        <v>-2392</v>
      </c>
      <c r="N368" s="105">
        <v>2126</v>
      </c>
      <c r="O368" s="105">
        <v>-9</v>
      </c>
      <c r="P368" s="105">
        <v>16</v>
      </c>
      <c r="Q368" s="99">
        <v>846582</v>
      </c>
      <c r="R368" s="99">
        <v>93696</v>
      </c>
      <c r="S368" s="106">
        <v>6.5657279999999996E-4</v>
      </c>
      <c r="T368" s="106">
        <v>2.9999999999999997E-8</v>
      </c>
      <c r="U368" s="106">
        <f t="shared" si="44"/>
        <v>1.1890372999999997E-4</v>
      </c>
      <c r="V368" s="153"/>
    </row>
    <row r="369" spans="1:23" x14ac:dyDescent="0.2">
      <c r="A369" s="99" t="s">
        <v>561</v>
      </c>
      <c r="B369" s="99" t="s">
        <v>428</v>
      </c>
      <c r="C369" s="9">
        <f t="shared" si="42"/>
        <v>-2.4272533463480794</v>
      </c>
      <c r="D369" s="9">
        <f t="shared" si="43"/>
        <v>0.18042191775711619</v>
      </c>
      <c r="E369" s="100"/>
      <c r="F369" s="101">
        <v>-8.8554300000000001</v>
      </c>
      <c r="G369" s="101">
        <v>0.18549534000000001</v>
      </c>
      <c r="H369" s="101">
        <v>2.8851309999999999</v>
      </c>
      <c r="I369" s="102">
        <v>1.9071389999999997</v>
      </c>
      <c r="J369" s="101">
        <f t="shared" si="41"/>
        <v>1.5128058311428796</v>
      </c>
      <c r="K369" s="103">
        <v>43753</v>
      </c>
      <c r="L369" s="104">
        <v>0.96805555555555556</v>
      </c>
      <c r="M369" s="105">
        <v>-1302</v>
      </c>
      <c r="N369" s="105">
        <v>-105</v>
      </c>
      <c r="O369" s="105">
        <v>-15</v>
      </c>
      <c r="P369" s="105">
        <v>16</v>
      </c>
      <c r="Q369" s="99">
        <v>846582</v>
      </c>
      <c r="R369" s="99">
        <v>93696</v>
      </c>
      <c r="S369" s="106">
        <v>1.1973489999999999E-3</v>
      </c>
      <c r="T369" s="106">
        <v>2.9999999999999997E-8</v>
      </c>
      <c r="U369" s="106">
        <f t="shared" si="44"/>
        <v>6.596799299999999E-4</v>
      </c>
      <c r="V369" s="153"/>
    </row>
    <row r="370" spans="1:23" x14ac:dyDescent="0.2">
      <c r="A370" s="99" t="s">
        <v>562</v>
      </c>
      <c r="B370" s="99" t="s">
        <v>429</v>
      </c>
      <c r="C370" s="9">
        <f t="shared" si="42"/>
        <v>-3.7698749548723542</v>
      </c>
      <c r="D370" s="9">
        <f t="shared" si="43"/>
        <v>0.18042191775711619</v>
      </c>
      <c r="E370" s="100"/>
      <c r="F370" s="101">
        <v>-10.189399999999999</v>
      </c>
      <c r="G370" s="101">
        <v>0.14735036000000001</v>
      </c>
      <c r="H370" s="101">
        <v>2.692008</v>
      </c>
      <c r="I370" s="102">
        <v>1.8966999999999998</v>
      </c>
      <c r="J370" s="101">
        <f t="shared" si="41"/>
        <v>1.4193114356513947</v>
      </c>
      <c r="K370" s="103">
        <v>43753</v>
      </c>
      <c r="L370" s="104">
        <v>0.97013888888888888</v>
      </c>
      <c r="M370" s="105">
        <v>-1366</v>
      </c>
      <c r="N370" s="105">
        <v>-97</v>
      </c>
      <c r="O370" s="105">
        <v>-14</v>
      </c>
      <c r="P370" s="105">
        <v>16</v>
      </c>
      <c r="Q370" s="99">
        <v>846582</v>
      </c>
      <c r="R370" s="99">
        <v>93696</v>
      </c>
      <c r="S370" s="106">
        <v>9.1837590000000001E-4</v>
      </c>
      <c r="T370" s="106">
        <v>2.9999999999999997E-8</v>
      </c>
      <c r="U370" s="106">
        <f t="shared" si="44"/>
        <v>3.8070683000000001E-4</v>
      </c>
      <c r="V370" s="153"/>
    </row>
    <row r="371" spans="1:23" x14ac:dyDescent="0.2">
      <c r="A371" s="107" t="s">
        <v>563</v>
      </c>
      <c r="B371" s="107" t="s">
        <v>1318</v>
      </c>
      <c r="C371" s="108">
        <f t="shared" si="42"/>
        <v>-33.138903613677769</v>
      </c>
      <c r="D371" s="108">
        <f t="shared" si="43"/>
        <v>0.18042191775711619</v>
      </c>
      <c r="E371" s="109"/>
      <c r="F371" s="110">
        <v>-39.36918</v>
      </c>
      <c r="G371" s="110">
        <v>3.0827660000000003</v>
      </c>
      <c r="H371" s="110">
        <v>9.3441360000000001E-2</v>
      </c>
      <c r="I371" s="111">
        <v>1.8827120000000002</v>
      </c>
      <c r="J371" s="110">
        <f t="shared" si="41"/>
        <v>4.9631255338044265E-2</v>
      </c>
      <c r="K371" s="112">
        <v>43753</v>
      </c>
      <c r="L371" s="113">
        <v>0.97222222222222221</v>
      </c>
      <c r="M371" s="114">
        <v>-1125</v>
      </c>
      <c r="N371" s="114">
        <v>198</v>
      </c>
      <c r="O371" s="114">
        <v>-9</v>
      </c>
      <c r="P371" s="114">
        <v>14</v>
      </c>
      <c r="Q371" s="107">
        <v>846582</v>
      </c>
      <c r="R371" s="107">
        <v>93696</v>
      </c>
      <c r="S371" s="115">
        <v>0.1200798</v>
      </c>
      <c r="T371" s="115">
        <v>2.9999999999999997E-8</v>
      </c>
      <c r="U371" s="98"/>
      <c r="V371" s="152"/>
      <c r="W371" s="116" t="s">
        <v>1334</v>
      </c>
    </row>
    <row r="372" spans="1:23" x14ac:dyDescent="0.2">
      <c r="A372" s="99" t="s">
        <v>564</v>
      </c>
      <c r="B372" s="99" t="s">
        <v>430</v>
      </c>
      <c r="C372" s="9">
        <f t="shared" si="42"/>
        <v>-5.5862996640757556</v>
      </c>
      <c r="D372" s="9">
        <f t="shared" si="43"/>
        <v>0.18042191775711619</v>
      </c>
      <c r="E372" s="100"/>
      <c r="F372" s="101">
        <v>-11.994120000000001</v>
      </c>
      <c r="G372" s="101">
        <v>0.13879150000000001</v>
      </c>
      <c r="H372" s="101">
        <v>2.6292650000000002</v>
      </c>
      <c r="I372" s="102">
        <v>1.8621904999999999</v>
      </c>
      <c r="J372" s="101">
        <f t="shared" si="41"/>
        <v>1.4119205312238465</v>
      </c>
      <c r="K372" s="103">
        <v>43753</v>
      </c>
      <c r="L372" s="104">
        <v>0.97430555555555554</v>
      </c>
      <c r="M372" s="105">
        <v>-1529</v>
      </c>
      <c r="N372" s="105">
        <v>-46</v>
      </c>
      <c r="O372" s="105">
        <v>-15</v>
      </c>
      <c r="P372" s="105">
        <v>15</v>
      </c>
      <c r="Q372" s="99">
        <v>846582</v>
      </c>
      <c r="R372" s="99">
        <v>93696</v>
      </c>
      <c r="S372" s="106">
        <v>7.188025E-4</v>
      </c>
      <c r="T372" s="106">
        <v>2.9999999999999997E-8</v>
      </c>
      <c r="U372" s="106">
        <f t="shared" si="44"/>
        <v>1.8113343E-4</v>
      </c>
      <c r="V372" s="153"/>
    </row>
    <row r="373" spans="1:23" x14ac:dyDescent="0.2">
      <c r="V373" s="145"/>
    </row>
    <row r="374" spans="1:23" x14ac:dyDescent="0.2">
      <c r="A374" s="83" t="s">
        <v>565</v>
      </c>
      <c r="B374" s="83" t="s">
        <v>241</v>
      </c>
      <c r="C374" s="84"/>
      <c r="D374" s="84"/>
      <c r="E374" s="85"/>
      <c r="F374" s="86">
        <v>5.8986539999999996</v>
      </c>
      <c r="G374" s="86">
        <v>0.1340462</v>
      </c>
      <c r="H374" s="86">
        <v>2.608781</v>
      </c>
      <c r="I374" s="84">
        <v>1.850155</v>
      </c>
      <c r="J374" s="86">
        <f>H374/I374</f>
        <v>1.4100337539287249</v>
      </c>
      <c r="K374" s="87">
        <v>43753</v>
      </c>
      <c r="L374" s="88">
        <v>0.97638888888888886</v>
      </c>
      <c r="M374" s="89">
        <v>721</v>
      </c>
      <c r="N374" s="89">
        <v>653</v>
      </c>
      <c r="O374" s="89">
        <v>-7</v>
      </c>
      <c r="P374" s="89">
        <v>14</v>
      </c>
      <c r="Q374" s="83">
        <v>846582</v>
      </c>
      <c r="R374" s="83">
        <v>93696</v>
      </c>
      <c r="S374" s="90">
        <v>5.4218609999999998E-4</v>
      </c>
      <c r="T374" s="90">
        <v>2.9000000000000002E-8</v>
      </c>
      <c r="U374" s="83"/>
      <c r="V374" s="151"/>
      <c r="W374" s="30"/>
    </row>
    <row r="375" spans="1:23" x14ac:dyDescent="0.2">
      <c r="A375" s="83" t="s">
        <v>566</v>
      </c>
      <c r="B375" s="83" t="s">
        <v>241</v>
      </c>
      <c r="C375" s="84"/>
      <c r="D375" s="84"/>
      <c r="E375" s="85"/>
      <c r="F375" s="86">
        <v>5.9363049999999999</v>
      </c>
      <c r="G375" s="86">
        <v>0.21576100000000001</v>
      </c>
      <c r="H375" s="86">
        <v>2.6052080000000002</v>
      </c>
      <c r="I375" s="84">
        <v>1.8456490000000001</v>
      </c>
      <c r="J375" s="86">
        <f>H375/I375</f>
        <v>1.4115403307996266</v>
      </c>
      <c r="K375" s="87">
        <v>43753</v>
      </c>
      <c r="L375" s="88">
        <v>0.97847222222222219</v>
      </c>
      <c r="M375" s="89">
        <v>751</v>
      </c>
      <c r="N375" s="89">
        <v>653</v>
      </c>
      <c r="O375" s="89">
        <v>-8</v>
      </c>
      <c r="P375" s="89">
        <v>13</v>
      </c>
      <c r="Q375" s="83">
        <v>846582</v>
      </c>
      <c r="R375" s="83">
        <v>93696</v>
      </c>
      <c r="S375" s="90">
        <v>5.4183430000000004E-4</v>
      </c>
      <c r="T375" s="90">
        <v>2.9999999999999997E-8</v>
      </c>
      <c r="U375" s="83"/>
      <c r="V375" s="151"/>
      <c r="W375" s="30"/>
    </row>
    <row r="376" spans="1:23" x14ac:dyDescent="0.2">
      <c r="A376" s="83" t="s">
        <v>567</v>
      </c>
      <c r="B376" s="83" t="s">
        <v>568</v>
      </c>
      <c r="C376" s="84"/>
      <c r="D376" s="84"/>
      <c r="E376" s="85"/>
      <c r="F376" s="86">
        <v>5.7395459999999998</v>
      </c>
      <c r="G376" s="86">
        <v>0.15515406000000001</v>
      </c>
      <c r="H376" s="86">
        <v>2.707776</v>
      </c>
      <c r="I376" s="84">
        <v>1.8979385000000002</v>
      </c>
      <c r="J376" s="86">
        <f>H376/I376</f>
        <v>1.426693225307353</v>
      </c>
      <c r="K376" s="87">
        <v>43753</v>
      </c>
      <c r="L376" s="88">
        <v>0.98124999999999996</v>
      </c>
      <c r="M376" s="89">
        <v>781</v>
      </c>
      <c r="N376" s="89">
        <v>653</v>
      </c>
      <c r="O376" s="89">
        <v>-8</v>
      </c>
      <c r="P376" s="89">
        <v>13</v>
      </c>
      <c r="Q376" s="83">
        <v>846582</v>
      </c>
      <c r="R376" s="83">
        <v>93696</v>
      </c>
      <c r="S376" s="90">
        <v>5.2652340000000001E-4</v>
      </c>
      <c r="T376" s="90">
        <v>2.9999999999999997E-8</v>
      </c>
      <c r="U376" s="83"/>
      <c r="V376" s="151"/>
      <c r="W376" s="30"/>
    </row>
    <row r="377" spans="1:23" x14ac:dyDescent="0.2">
      <c r="A377" s="83" t="s">
        <v>569</v>
      </c>
      <c r="B377" s="83" t="s">
        <v>241</v>
      </c>
      <c r="C377" s="84"/>
      <c r="D377" s="84"/>
      <c r="E377" s="85"/>
      <c r="F377" s="86">
        <v>5.8887070000000001</v>
      </c>
      <c r="G377" s="86">
        <v>0.16736028</v>
      </c>
      <c r="H377" s="86">
        <v>2.760059</v>
      </c>
      <c r="I377" s="84">
        <v>1.9312279999999999</v>
      </c>
      <c r="J377" s="86">
        <f>H377/I377</f>
        <v>1.4291730443013462</v>
      </c>
      <c r="K377" s="87">
        <v>43753</v>
      </c>
      <c r="L377" s="88">
        <v>0.98333333333333328</v>
      </c>
      <c r="M377" s="89">
        <v>811</v>
      </c>
      <c r="N377" s="89">
        <v>653</v>
      </c>
      <c r="O377" s="89">
        <v>-8</v>
      </c>
      <c r="P377" s="89">
        <v>13</v>
      </c>
      <c r="Q377" s="83">
        <v>846582</v>
      </c>
      <c r="R377" s="83">
        <v>93696</v>
      </c>
      <c r="S377" s="90">
        <v>5.1927590000000001E-4</v>
      </c>
      <c r="T377" s="90">
        <v>2.9999999999999997E-8</v>
      </c>
      <c r="U377" s="83"/>
      <c r="V377" s="151"/>
      <c r="W377" s="30"/>
    </row>
    <row r="378" spans="1:23" x14ac:dyDescent="0.2">
      <c r="A378" s="38"/>
      <c r="B378" s="38" t="s">
        <v>20</v>
      </c>
      <c r="C378" s="39"/>
      <c r="D378" s="39"/>
      <c r="E378" s="40"/>
      <c r="F378" s="39">
        <f xml:space="preserve"> AVERAGE($F$374:$F$377)</f>
        <v>5.8658029999999997</v>
      </c>
      <c r="G378" s="39">
        <f xml:space="preserve"> 2 * STDEV($F$374:$F$377)</f>
        <v>0.17326335819593638</v>
      </c>
      <c r="H378" s="39"/>
      <c r="I378" s="39"/>
      <c r="J378" s="39"/>
      <c r="K378" s="41"/>
      <c r="L378" s="42"/>
      <c r="M378" s="43"/>
      <c r="N378" s="43"/>
      <c r="O378" s="43"/>
      <c r="P378" s="43"/>
      <c r="Q378" s="38"/>
      <c r="R378" s="38"/>
      <c r="S378" s="44">
        <f>AVERAGE(S374:S377)</f>
        <v>5.3245492500000001E-4</v>
      </c>
      <c r="T378" s="39"/>
      <c r="U378" s="38"/>
      <c r="V378" s="143"/>
      <c r="W378" s="38"/>
    </row>
    <row r="379" spans="1:23" x14ac:dyDescent="0.2">
      <c r="A379" s="45"/>
      <c r="B379" s="45" t="s">
        <v>21</v>
      </c>
      <c r="C379" s="46">
        <v>12.33</v>
      </c>
      <c r="D379" s="46"/>
      <c r="E379" s="47">
        <f>((F379/1000+1)/(C379/1000+1)-1)*1000</f>
        <v>-6.4438174310748053</v>
      </c>
      <c r="F379" s="46">
        <f xml:space="preserve"> AVERAGE($F$344:$F$349,$F$374:$F$377)</f>
        <v>5.8067302999999999</v>
      </c>
      <c r="G379" s="46">
        <f xml:space="preserve"> 2 * STDEV($F$344:$F$349,$F$374:$F$377)</f>
        <v>0.18042191775711619</v>
      </c>
      <c r="H379" s="46"/>
      <c r="I379" s="46"/>
      <c r="J379" s="46"/>
      <c r="K379" s="48"/>
      <c r="L379" s="49"/>
      <c r="M379" s="50"/>
      <c r="N379" s="50"/>
      <c r="O379" s="50"/>
      <c r="P379" s="50"/>
      <c r="Q379" s="45"/>
      <c r="R379" s="45"/>
      <c r="S379" s="51">
        <f>AVERAGE(S374:S377,S344:S349)</f>
        <v>5.3766907E-4</v>
      </c>
      <c r="T379" s="46"/>
      <c r="U379" s="45"/>
      <c r="V379" s="144"/>
      <c r="W379" s="45"/>
    </row>
    <row r="380" spans="1:23" x14ac:dyDescent="0.2">
      <c r="V380" s="145"/>
    </row>
    <row r="381" spans="1:23" x14ac:dyDescent="0.2">
      <c r="A381" s="99" t="s">
        <v>570</v>
      </c>
      <c r="B381" s="99" t="s">
        <v>431</v>
      </c>
      <c r="C381" s="9">
        <f>((F381/1000+1)/($E$407/1000+1)-1)*1000</f>
        <v>-5.7686944220392</v>
      </c>
      <c r="D381" s="9">
        <f>$G$407</f>
        <v>0.2618967233782924</v>
      </c>
      <c r="E381" s="100"/>
      <c r="F381" s="101">
        <v>-12.08717</v>
      </c>
      <c r="G381" s="101">
        <v>0.14229484000000001</v>
      </c>
      <c r="H381" s="101">
        <v>2.7563689999999998</v>
      </c>
      <c r="I381" s="102">
        <v>1.94024</v>
      </c>
      <c r="J381" s="101">
        <f t="shared" ref="J381:J400" si="45">H381/I381</f>
        <v>1.4206330144724364</v>
      </c>
      <c r="K381" s="103">
        <v>43753</v>
      </c>
      <c r="L381" s="104">
        <v>0.98541666666666672</v>
      </c>
      <c r="M381" s="105">
        <v>-1625</v>
      </c>
      <c r="N381" s="105">
        <v>-50</v>
      </c>
      <c r="O381" s="105">
        <v>-16</v>
      </c>
      <c r="P381" s="105">
        <v>14</v>
      </c>
      <c r="Q381" s="99">
        <v>846582</v>
      </c>
      <c r="R381" s="99">
        <v>93696</v>
      </c>
      <c r="S381" s="106">
        <v>7.0449040000000003E-4</v>
      </c>
      <c r="T381" s="106">
        <v>2.9999999999999997E-8</v>
      </c>
      <c r="U381" s="106">
        <f>S381-$S$407</f>
        <v>1.759532875E-4</v>
      </c>
      <c r="V381" s="153"/>
    </row>
    <row r="382" spans="1:23" x14ac:dyDescent="0.2">
      <c r="A382" s="99" t="s">
        <v>571</v>
      </c>
      <c r="B382" s="99" t="s">
        <v>432</v>
      </c>
      <c r="C382" s="9">
        <f t="shared" ref="C382:C400" si="46">((F382/1000+1)/($E$407/1000+1)-1)*1000</f>
        <v>-5.7859440457509459</v>
      </c>
      <c r="D382" s="9">
        <f t="shared" ref="D382:D400" si="47">$G$407</f>
        <v>0.2618967233782924</v>
      </c>
      <c r="E382" s="100"/>
      <c r="F382" s="101">
        <v>-12.10431</v>
      </c>
      <c r="G382" s="101">
        <v>0.22446720000000001</v>
      </c>
      <c r="H382" s="101">
        <v>2.7590499999999998</v>
      </c>
      <c r="I382" s="102">
        <v>1.9361470000000001</v>
      </c>
      <c r="J382" s="101">
        <f t="shared" si="45"/>
        <v>1.4250209307454442</v>
      </c>
      <c r="K382" s="103">
        <v>43753</v>
      </c>
      <c r="L382" s="104">
        <v>0.98750000000000004</v>
      </c>
      <c r="M382" s="105">
        <v>-1707</v>
      </c>
      <c r="N382" s="105">
        <v>-96</v>
      </c>
      <c r="O382" s="105">
        <v>-15</v>
      </c>
      <c r="P382" s="105">
        <v>14</v>
      </c>
      <c r="Q382" s="99">
        <v>846582</v>
      </c>
      <c r="R382" s="99">
        <v>93696</v>
      </c>
      <c r="S382" s="106">
        <v>6.3208890000000003E-4</v>
      </c>
      <c r="T382" s="106">
        <v>2.9999999999999997E-8</v>
      </c>
      <c r="U382" s="106">
        <f t="shared" ref="U382:U400" si="48">S382-$S$407</f>
        <v>1.0355178750000001E-4</v>
      </c>
      <c r="V382" s="153"/>
    </row>
    <row r="383" spans="1:23" x14ac:dyDescent="0.2">
      <c r="A383" s="99" t="s">
        <v>572</v>
      </c>
      <c r="B383" s="99" t="s">
        <v>433</v>
      </c>
      <c r="C383" s="9">
        <f t="shared" si="46"/>
        <v>-4.9655201399088078</v>
      </c>
      <c r="D383" s="9">
        <f t="shared" si="47"/>
        <v>0.2618967233782924</v>
      </c>
      <c r="E383" s="100"/>
      <c r="F383" s="101">
        <v>-11.289099999999999</v>
      </c>
      <c r="G383" s="101">
        <v>0.17969628000000001</v>
      </c>
      <c r="H383" s="101">
        <v>2.7576170000000002</v>
      </c>
      <c r="I383" s="102">
        <v>1.9379305</v>
      </c>
      <c r="J383" s="101">
        <f t="shared" si="45"/>
        <v>1.4229700187906638</v>
      </c>
      <c r="K383" s="103">
        <v>43753</v>
      </c>
      <c r="L383" s="104">
        <v>0.98958333333333337</v>
      </c>
      <c r="M383" s="105">
        <v>-1734</v>
      </c>
      <c r="N383" s="105">
        <v>-108</v>
      </c>
      <c r="O383" s="105">
        <v>-14</v>
      </c>
      <c r="P383" s="105">
        <v>15</v>
      </c>
      <c r="Q383" s="99">
        <v>846582</v>
      </c>
      <c r="R383" s="99">
        <v>93696</v>
      </c>
      <c r="S383" s="106">
        <v>5.5334380000000003E-4</v>
      </c>
      <c r="T383" s="106">
        <v>2.9000000000000002E-8</v>
      </c>
      <c r="U383" s="106">
        <f t="shared" si="48"/>
        <v>2.480668750000001E-5</v>
      </c>
      <c r="V383" s="153"/>
    </row>
    <row r="384" spans="1:23" x14ac:dyDescent="0.2">
      <c r="A384" s="99" t="s">
        <v>573</v>
      </c>
      <c r="B384" s="99" t="s">
        <v>434</v>
      </c>
      <c r="C384" s="9">
        <f t="shared" si="46"/>
        <v>-4.0030132774949712</v>
      </c>
      <c r="D384" s="9">
        <f t="shared" si="47"/>
        <v>0.2618967233782924</v>
      </c>
      <c r="E384" s="100"/>
      <c r="F384" s="101">
        <v>-10.332710000000001</v>
      </c>
      <c r="G384" s="101">
        <v>0.13778459999999998</v>
      </c>
      <c r="H384" s="101">
        <v>2.7832590000000001</v>
      </c>
      <c r="I384" s="102">
        <v>1.9571755</v>
      </c>
      <c r="J384" s="101">
        <f t="shared" si="45"/>
        <v>1.4220794200622275</v>
      </c>
      <c r="K384" s="103">
        <v>43753</v>
      </c>
      <c r="L384" s="104">
        <v>0.9916666666666667</v>
      </c>
      <c r="M384" s="105">
        <v>-1786</v>
      </c>
      <c r="N384" s="105">
        <v>-193</v>
      </c>
      <c r="O384" s="105">
        <v>-14</v>
      </c>
      <c r="P384" s="105">
        <v>15</v>
      </c>
      <c r="Q384" s="99">
        <v>846582</v>
      </c>
      <c r="R384" s="99">
        <v>93696</v>
      </c>
      <c r="S384" s="106">
        <v>9.4288439999999998E-4</v>
      </c>
      <c r="T384" s="106">
        <v>2.9999999999999997E-8</v>
      </c>
      <c r="U384" s="106">
        <f t="shared" si="48"/>
        <v>4.1434728749999996E-4</v>
      </c>
      <c r="V384" s="153"/>
    </row>
    <row r="385" spans="1:22" x14ac:dyDescent="0.2">
      <c r="A385" s="99" t="s">
        <v>574</v>
      </c>
      <c r="B385" s="99" t="s">
        <v>435</v>
      </c>
      <c r="C385" s="9">
        <f t="shared" si="46"/>
        <v>-3.9273725704830342</v>
      </c>
      <c r="D385" s="9">
        <f t="shared" si="47"/>
        <v>0.2618967233782924</v>
      </c>
      <c r="E385" s="100"/>
      <c r="F385" s="101">
        <v>-10.25755</v>
      </c>
      <c r="G385" s="101">
        <v>0.18400252</v>
      </c>
      <c r="H385" s="101">
        <v>2.7884540000000002</v>
      </c>
      <c r="I385" s="102">
        <v>1.9641229999999998</v>
      </c>
      <c r="J385" s="101">
        <f t="shared" si="45"/>
        <v>1.4196941841218704</v>
      </c>
      <c r="K385" s="103">
        <v>43753</v>
      </c>
      <c r="L385" s="104">
        <v>0.99375000000000002</v>
      </c>
      <c r="M385" s="105">
        <v>-1845</v>
      </c>
      <c r="N385" s="105">
        <v>-337</v>
      </c>
      <c r="O385" s="105">
        <v>-15</v>
      </c>
      <c r="P385" s="105">
        <v>14</v>
      </c>
      <c r="Q385" s="99">
        <v>846582</v>
      </c>
      <c r="R385" s="99">
        <v>93696</v>
      </c>
      <c r="S385" s="106">
        <v>9.0648550000000001E-4</v>
      </c>
      <c r="T385" s="106">
        <v>2.9999999999999997E-8</v>
      </c>
      <c r="U385" s="106">
        <f t="shared" si="48"/>
        <v>3.7794838749999999E-4</v>
      </c>
      <c r="V385" s="153"/>
    </row>
    <row r="386" spans="1:22" x14ac:dyDescent="0.2">
      <c r="A386" s="99" t="s">
        <v>575</v>
      </c>
      <c r="B386" s="99" t="s">
        <v>436</v>
      </c>
      <c r="C386" s="9">
        <f t="shared" si="46"/>
        <v>-3.915577611912413</v>
      </c>
      <c r="D386" s="9">
        <f t="shared" si="47"/>
        <v>0.2618967233782924</v>
      </c>
      <c r="E386" s="100"/>
      <c r="F386" s="101">
        <v>-10.24583</v>
      </c>
      <c r="G386" s="101">
        <v>0.18101318000000002</v>
      </c>
      <c r="H386" s="101">
        <v>2.7542990000000001</v>
      </c>
      <c r="I386" s="102">
        <v>1.9483890000000001</v>
      </c>
      <c r="J386" s="101">
        <f t="shared" si="45"/>
        <v>1.4136289005942857</v>
      </c>
      <c r="K386" s="103">
        <v>43753</v>
      </c>
      <c r="L386" s="104">
        <v>0.99583333333333335</v>
      </c>
      <c r="M386" s="105">
        <v>-1900</v>
      </c>
      <c r="N386" s="105">
        <v>-396</v>
      </c>
      <c r="O386" s="105">
        <v>-15</v>
      </c>
      <c r="P386" s="105">
        <v>12</v>
      </c>
      <c r="Q386" s="99">
        <v>846582</v>
      </c>
      <c r="R386" s="99">
        <v>93696</v>
      </c>
      <c r="S386" s="106">
        <v>8.5409380000000005E-4</v>
      </c>
      <c r="T386" s="106">
        <v>2.9999999999999997E-8</v>
      </c>
      <c r="U386" s="106">
        <f t="shared" si="48"/>
        <v>3.2555668750000003E-4</v>
      </c>
      <c r="V386" s="153"/>
    </row>
    <row r="387" spans="1:22" x14ac:dyDescent="0.2">
      <c r="A387" s="99" t="s">
        <v>576</v>
      </c>
      <c r="B387" s="99" t="s">
        <v>437</v>
      </c>
      <c r="C387" s="9">
        <f t="shared" si="46"/>
        <v>-3.5523120094527183</v>
      </c>
      <c r="D387" s="9">
        <f t="shared" si="47"/>
        <v>0.2618967233782924</v>
      </c>
      <c r="E387" s="100"/>
      <c r="F387" s="101">
        <v>-9.8848730000000007</v>
      </c>
      <c r="G387" s="101">
        <v>0.18971288</v>
      </c>
      <c r="H387" s="101">
        <v>2.7263950000000001</v>
      </c>
      <c r="I387" s="102">
        <v>1.924863</v>
      </c>
      <c r="J387" s="101">
        <f t="shared" si="45"/>
        <v>1.4164098951457844</v>
      </c>
      <c r="K387" s="103">
        <v>43753</v>
      </c>
      <c r="L387" s="104">
        <v>0.99791666666666667</v>
      </c>
      <c r="M387" s="105">
        <v>-1984</v>
      </c>
      <c r="N387" s="105">
        <v>-437</v>
      </c>
      <c r="O387" s="105">
        <v>-15</v>
      </c>
      <c r="P387" s="105">
        <v>12</v>
      </c>
      <c r="Q387" s="99">
        <v>846582</v>
      </c>
      <c r="R387" s="99">
        <v>93696</v>
      </c>
      <c r="S387" s="106">
        <v>6.9347120000000004E-4</v>
      </c>
      <c r="T387" s="106">
        <v>2.9999999999999997E-8</v>
      </c>
      <c r="U387" s="106">
        <f t="shared" si="48"/>
        <v>1.6493408750000002E-4</v>
      </c>
      <c r="V387" s="153"/>
    </row>
    <row r="388" spans="1:22" x14ac:dyDescent="0.2">
      <c r="A388" s="99" t="s">
        <v>577</v>
      </c>
      <c r="B388" s="99" t="s">
        <v>438</v>
      </c>
      <c r="C388" s="9">
        <f t="shared" si="46"/>
        <v>-4.0720017083845095</v>
      </c>
      <c r="D388" s="9">
        <f t="shared" si="47"/>
        <v>0.2618967233782924</v>
      </c>
      <c r="E388" s="100"/>
      <c r="F388" s="101">
        <v>-10.401260000000001</v>
      </c>
      <c r="G388" s="101">
        <v>0.17244866</v>
      </c>
      <c r="H388" s="101">
        <v>2.7025779999999999</v>
      </c>
      <c r="I388" s="102">
        <v>1.9032145000000003</v>
      </c>
      <c r="J388" s="101">
        <f t="shared" si="45"/>
        <v>1.420007045974061</v>
      </c>
      <c r="K388" s="103">
        <v>43754</v>
      </c>
      <c r="L388" s="104">
        <v>0</v>
      </c>
      <c r="M388" s="105">
        <v>-2078</v>
      </c>
      <c r="N388" s="105">
        <v>-621</v>
      </c>
      <c r="O388" s="105">
        <v>-14</v>
      </c>
      <c r="P388" s="105">
        <v>13</v>
      </c>
      <c r="Q388" s="99">
        <v>846582</v>
      </c>
      <c r="R388" s="99">
        <v>93696</v>
      </c>
      <c r="S388" s="106">
        <v>7.0471909999999995E-4</v>
      </c>
      <c r="T388" s="106">
        <v>2.9999999999999997E-8</v>
      </c>
      <c r="U388" s="106">
        <f t="shared" si="48"/>
        <v>1.7618198749999993E-4</v>
      </c>
      <c r="V388" s="153"/>
    </row>
    <row r="389" spans="1:22" x14ac:dyDescent="0.2">
      <c r="A389" s="99" t="s">
        <v>578</v>
      </c>
      <c r="B389" s="99" t="s">
        <v>439</v>
      </c>
      <c r="C389" s="9">
        <f t="shared" si="46"/>
        <v>-3.5607194398196151</v>
      </c>
      <c r="D389" s="9">
        <f t="shared" si="47"/>
        <v>0.2618967233782924</v>
      </c>
      <c r="E389" s="100"/>
      <c r="F389" s="101">
        <v>-9.8932269999999995</v>
      </c>
      <c r="G389" s="101">
        <v>0.19713746000000001</v>
      </c>
      <c r="H389" s="101">
        <v>2.68811</v>
      </c>
      <c r="I389" s="102">
        <v>1.9008870000000002</v>
      </c>
      <c r="J389" s="101">
        <f t="shared" si="45"/>
        <v>1.414134559287322</v>
      </c>
      <c r="K389" s="103">
        <v>43754</v>
      </c>
      <c r="L389" s="104">
        <v>2.0833333333333333E-3</v>
      </c>
      <c r="M389" s="105">
        <v>-2192</v>
      </c>
      <c r="N389" s="105">
        <v>-726</v>
      </c>
      <c r="O389" s="105">
        <v>-14</v>
      </c>
      <c r="P389" s="105">
        <v>12</v>
      </c>
      <c r="Q389" s="99">
        <v>846582</v>
      </c>
      <c r="R389" s="99">
        <v>93696</v>
      </c>
      <c r="S389" s="106">
        <v>7.7445650000000003E-4</v>
      </c>
      <c r="T389" s="106">
        <v>2.9000000000000002E-8</v>
      </c>
      <c r="U389" s="106">
        <f t="shared" si="48"/>
        <v>2.4591938750000001E-4</v>
      </c>
      <c r="V389" s="153"/>
    </row>
    <row r="390" spans="1:22" x14ac:dyDescent="0.2">
      <c r="A390" s="99" t="s">
        <v>579</v>
      </c>
      <c r="B390" s="99" t="s">
        <v>440</v>
      </c>
      <c r="C390" s="9">
        <f t="shared" si="46"/>
        <v>-3.6543967720452653</v>
      </c>
      <c r="D390" s="9">
        <f t="shared" si="47"/>
        <v>0.2618967233782924</v>
      </c>
      <c r="E390" s="100"/>
      <c r="F390" s="101">
        <v>-9.9863090000000003</v>
      </c>
      <c r="G390" s="101">
        <v>0.14211356</v>
      </c>
      <c r="H390" s="101">
        <v>2.6761249999999999</v>
      </c>
      <c r="I390" s="102">
        <v>1.8915735000000002</v>
      </c>
      <c r="J390" s="101">
        <f t="shared" si="45"/>
        <v>1.414761308508498</v>
      </c>
      <c r="K390" s="103">
        <v>43754</v>
      </c>
      <c r="L390" s="104">
        <v>4.1666666666666666E-3</v>
      </c>
      <c r="M390" s="105">
        <v>-2146</v>
      </c>
      <c r="N390" s="105">
        <v>-756</v>
      </c>
      <c r="O390" s="105">
        <v>-15</v>
      </c>
      <c r="P390" s="105">
        <v>13</v>
      </c>
      <c r="Q390" s="99">
        <v>846582</v>
      </c>
      <c r="R390" s="99">
        <v>93696</v>
      </c>
      <c r="S390" s="106">
        <v>6.8528359999999995E-4</v>
      </c>
      <c r="T390" s="106">
        <v>2.9999999999999997E-8</v>
      </c>
      <c r="U390" s="106">
        <f t="shared" si="48"/>
        <v>1.5674648749999993E-4</v>
      </c>
      <c r="V390" s="153"/>
    </row>
    <row r="391" spans="1:22" x14ac:dyDescent="0.2">
      <c r="A391" s="99" t="s">
        <v>580</v>
      </c>
      <c r="B391" s="99" t="s">
        <v>441</v>
      </c>
      <c r="C391" s="9">
        <f t="shared" si="46"/>
        <v>-4.048099808550365</v>
      </c>
      <c r="D391" s="9">
        <f t="shared" si="47"/>
        <v>0.2618967233782924</v>
      </c>
      <c r="E391" s="100"/>
      <c r="F391" s="101">
        <v>-10.377509999999999</v>
      </c>
      <c r="G391" s="101">
        <v>0.14609752000000001</v>
      </c>
      <c r="H391" s="101">
        <v>2.6684890000000001</v>
      </c>
      <c r="I391" s="102">
        <v>1.8929070000000001</v>
      </c>
      <c r="J391" s="101">
        <f t="shared" si="45"/>
        <v>1.4097306418117741</v>
      </c>
      <c r="K391" s="103">
        <v>43754</v>
      </c>
      <c r="L391" s="104">
        <v>5.5555555555555558E-3</v>
      </c>
      <c r="M391" s="105">
        <v>-2192</v>
      </c>
      <c r="N391" s="105">
        <v>-779</v>
      </c>
      <c r="O391" s="105">
        <v>-15</v>
      </c>
      <c r="P391" s="105">
        <v>12</v>
      </c>
      <c r="Q391" s="99">
        <v>846582</v>
      </c>
      <c r="R391" s="99">
        <v>93696</v>
      </c>
      <c r="S391" s="106">
        <v>7.0194729999999996E-4</v>
      </c>
      <c r="T391" s="106">
        <v>2.9999999999999997E-8</v>
      </c>
      <c r="U391" s="106">
        <f t="shared" si="48"/>
        <v>1.7341018749999994E-4</v>
      </c>
      <c r="V391" s="153"/>
    </row>
    <row r="392" spans="1:22" x14ac:dyDescent="0.2">
      <c r="A392" s="99" t="s">
        <v>581</v>
      </c>
      <c r="B392" s="99" t="s">
        <v>442</v>
      </c>
      <c r="C392" s="9">
        <f t="shared" si="46"/>
        <v>-3.6997057165686353</v>
      </c>
      <c r="D392" s="9">
        <f t="shared" si="47"/>
        <v>0.2618967233782924</v>
      </c>
      <c r="E392" s="100"/>
      <c r="F392" s="101">
        <v>-10.031330000000001</v>
      </c>
      <c r="G392" s="101">
        <v>0.18328767999999998</v>
      </c>
      <c r="H392" s="101">
        <v>2.6647270000000001</v>
      </c>
      <c r="I392" s="102">
        <v>1.8799895</v>
      </c>
      <c r="J392" s="101">
        <f t="shared" si="45"/>
        <v>1.4174158951419675</v>
      </c>
      <c r="K392" s="103">
        <v>43754</v>
      </c>
      <c r="L392" s="104">
        <v>7.6388888888888886E-3</v>
      </c>
      <c r="M392" s="105">
        <v>-2145</v>
      </c>
      <c r="N392" s="105">
        <v>-793</v>
      </c>
      <c r="O392" s="105">
        <v>-15</v>
      </c>
      <c r="P392" s="105">
        <v>12</v>
      </c>
      <c r="Q392" s="99">
        <v>846582</v>
      </c>
      <c r="R392" s="99">
        <v>93696</v>
      </c>
      <c r="S392" s="106">
        <v>6.9241059999999995E-4</v>
      </c>
      <c r="T392" s="106">
        <v>2.9999999999999997E-8</v>
      </c>
      <c r="U392" s="106">
        <f t="shared" si="48"/>
        <v>1.6387348749999993E-4</v>
      </c>
      <c r="V392" s="153"/>
    </row>
    <row r="393" spans="1:22" x14ac:dyDescent="0.2">
      <c r="A393" s="99" t="s">
        <v>582</v>
      </c>
      <c r="B393" s="99" t="s">
        <v>443</v>
      </c>
      <c r="C393" s="9">
        <f t="shared" si="46"/>
        <v>-0.62260633019661782</v>
      </c>
      <c r="D393" s="9">
        <f t="shared" si="47"/>
        <v>0.2618967233782924</v>
      </c>
      <c r="E393" s="100"/>
      <c r="F393" s="101">
        <v>-6.9737859999999996</v>
      </c>
      <c r="G393" s="101">
        <v>0.14840022</v>
      </c>
      <c r="H393" s="101">
        <v>2.548324</v>
      </c>
      <c r="I393" s="102">
        <v>1.8315109999999999</v>
      </c>
      <c r="J393" s="101">
        <f t="shared" si="45"/>
        <v>1.3913779387620386</v>
      </c>
      <c r="K393" s="103">
        <v>43754</v>
      </c>
      <c r="L393" s="104">
        <v>9.7222222222222224E-3</v>
      </c>
      <c r="M393" s="105">
        <v>-2367</v>
      </c>
      <c r="N393" s="105">
        <v>-819</v>
      </c>
      <c r="O393" s="105">
        <v>-14</v>
      </c>
      <c r="P393" s="105">
        <v>13</v>
      </c>
      <c r="Q393" s="99">
        <v>846582</v>
      </c>
      <c r="R393" s="99">
        <v>93696</v>
      </c>
      <c r="S393" s="106">
        <v>5.9626380000000004E-4</v>
      </c>
      <c r="T393" s="106">
        <v>2.9999999999999997E-8</v>
      </c>
      <c r="U393" s="106">
        <f t="shared" si="48"/>
        <v>6.7726687500000013E-5</v>
      </c>
      <c r="V393" s="153"/>
    </row>
    <row r="394" spans="1:22" x14ac:dyDescent="0.2">
      <c r="A394" s="99" t="s">
        <v>583</v>
      </c>
      <c r="B394" s="99" t="s">
        <v>584</v>
      </c>
      <c r="C394" s="9">
        <f t="shared" si="46"/>
        <v>-3.8712760695671644</v>
      </c>
      <c r="D394" s="9">
        <f t="shared" si="47"/>
        <v>0.2618967233782924</v>
      </c>
      <c r="E394" s="100"/>
      <c r="F394" s="101">
        <v>-10.20181</v>
      </c>
      <c r="G394" s="101">
        <v>0.27267759999999996</v>
      </c>
      <c r="H394" s="101">
        <v>2.5998230000000002</v>
      </c>
      <c r="I394" s="102">
        <v>1.830028</v>
      </c>
      <c r="J394" s="101">
        <f t="shared" si="45"/>
        <v>1.4206465693421086</v>
      </c>
      <c r="K394" s="103">
        <v>43754</v>
      </c>
      <c r="L394" s="104">
        <v>1.2500000000000001E-2</v>
      </c>
      <c r="M394" s="105">
        <v>-2479</v>
      </c>
      <c r="N394" s="105">
        <v>-857</v>
      </c>
      <c r="O394" s="105">
        <v>-13</v>
      </c>
      <c r="P394" s="105">
        <v>12</v>
      </c>
      <c r="Q394" s="99">
        <v>846582</v>
      </c>
      <c r="R394" s="99">
        <v>93696</v>
      </c>
      <c r="S394" s="106">
        <v>6.6996359999999997E-4</v>
      </c>
      <c r="T394" s="106">
        <v>2.9999999999999997E-8</v>
      </c>
      <c r="U394" s="106">
        <f t="shared" si="48"/>
        <v>1.4142648749999995E-4</v>
      </c>
      <c r="V394" s="153"/>
    </row>
    <row r="395" spans="1:22" x14ac:dyDescent="0.2">
      <c r="A395" s="99" t="s">
        <v>585</v>
      </c>
      <c r="B395" s="99" t="s">
        <v>586</v>
      </c>
      <c r="C395" s="9">
        <f t="shared" si="46"/>
        <v>-2.6415198007179175</v>
      </c>
      <c r="D395" s="9">
        <f t="shared" si="47"/>
        <v>0.2618967233782924</v>
      </c>
      <c r="E395" s="100"/>
      <c r="F395" s="101">
        <v>-8.9798690000000008</v>
      </c>
      <c r="G395" s="101">
        <v>0.15145294000000001</v>
      </c>
      <c r="H395" s="101">
        <v>2.7632780000000001</v>
      </c>
      <c r="I395" s="102">
        <v>1.8963989999999999</v>
      </c>
      <c r="J395" s="101">
        <f t="shared" si="45"/>
        <v>1.4571184650487583</v>
      </c>
      <c r="K395" s="103">
        <v>43754</v>
      </c>
      <c r="L395" s="104">
        <v>1.5277777777777777E-2</v>
      </c>
      <c r="M395" s="105">
        <v>-1334</v>
      </c>
      <c r="N395" s="105">
        <v>-1175</v>
      </c>
      <c r="O395" s="105">
        <v>-13</v>
      </c>
      <c r="P395" s="105">
        <v>25</v>
      </c>
      <c r="Q395" s="99">
        <v>846582</v>
      </c>
      <c r="R395" s="99">
        <v>93696</v>
      </c>
      <c r="S395" s="106">
        <v>9.9656929999999999E-4</v>
      </c>
      <c r="T395" s="106">
        <v>2.9000000000000002E-8</v>
      </c>
      <c r="U395" s="106">
        <f t="shared" si="48"/>
        <v>4.6803218749999996E-4</v>
      </c>
      <c r="V395" s="153"/>
    </row>
    <row r="396" spans="1:22" x14ac:dyDescent="0.2">
      <c r="A396" s="99" t="s">
        <v>587</v>
      </c>
      <c r="B396" s="99" t="s">
        <v>444</v>
      </c>
      <c r="C396" s="9">
        <f t="shared" si="46"/>
        <v>-2.8801946117011923</v>
      </c>
      <c r="D396" s="9">
        <f t="shared" si="47"/>
        <v>0.2618967233782924</v>
      </c>
      <c r="E396" s="100"/>
      <c r="F396" s="101">
        <v>-9.2170269999999999</v>
      </c>
      <c r="G396" s="101">
        <v>0.15357048000000001</v>
      </c>
      <c r="H396" s="101">
        <v>2.7740670000000001</v>
      </c>
      <c r="I396" s="102">
        <v>1.9376679999999997</v>
      </c>
      <c r="J396" s="101">
        <f t="shared" si="45"/>
        <v>1.4316523780131583</v>
      </c>
      <c r="K396" s="103">
        <v>43754</v>
      </c>
      <c r="L396" s="104">
        <v>1.7361111111111112E-2</v>
      </c>
      <c r="M396" s="105">
        <v>-1356</v>
      </c>
      <c r="N396" s="105">
        <v>-1205</v>
      </c>
      <c r="O396" s="105">
        <v>-16</v>
      </c>
      <c r="P396" s="105">
        <v>19</v>
      </c>
      <c r="Q396" s="99">
        <v>846582</v>
      </c>
      <c r="R396" s="99">
        <v>93696</v>
      </c>
      <c r="S396" s="106">
        <v>8.1346320000000001E-4</v>
      </c>
      <c r="T396" s="106">
        <v>2.9999999999999997E-8</v>
      </c>
      <c r="U396" s="106">
        <f t="shared" si="48"/>
        <v>2.8492608749999999E-4</v>
      </c>
      <c r="V396" s="153"/>
    </row>
    <row r="397" spans="1:22" x14ac:dyDescent="0.2">
      <c r="A397" s="99" t="s">
        <v>588</v>
      </c>
      <c r="B397" s="99" t="s">
        <v>445</v>
      </c>
      <c r="C397" s="9">
        <f t="shared" si="46"/>
        <v>-3.680966627098714</v>
      </c>
      <c r="D397" s="9">
        <f t="shared" si="47"/>
        <v>0.2618967233782924</v>
      </c>
      <c r="E397" s="100"/>
      <c r="F397" s="101">
        <v>-10.01271</v>
      </c>
      <c r="G397" s="101">
        <v>0.18779562</v>
      </c>
      <c r="H397" s="101">
        <v>2.8627889999999998</v>
      </c>
      <c r="I397" s="102">
        <v>1.9543029999999999</v>
      </c>
      <c r="J397" s="101">
        <f t="shared" si="45"/>
        <v>1.4648644555117605</v>
      </c>
      <c r="K397" s="103">
        <v>43754</v>
      </c>
      <c r="L397" s="104">
        <v>1.9444444444444445E-2</v>
      </c>
      <c r="M397" s="105">
        <v>-1372</v>
      </c>
      <c r="N397" s="105">
        <v>-1228</v>
      </c>
      <c r="O397" s="105">
        <v>-18</v>
      </c>
      <c r="P397" s="105">
        <v>17</v>
      </c>
      <c r="Q397" s="99">
        <v>846582</v>
      </c>
      <c r="R397" s="99">
        <v>93696</v>
      </c>
      <c r="S397" s="106">
        <v>1.1407710000000001E-3</v>
      </c>
      <c r="T397" s="106">
        <v>2.9000000000000002E-8</v>
      </c>
      <c r="U397" s="106">
        <f t="shared" si="48"/>
        <v>6.1223388750000004E-4</v>
      </c>
      <c r="V397" s="153"/>
    </row>
    <row r="398" spans="1:22" x14ac:dyDescent="0.2">
      <c r="A398" s="99" t="s">
        <v>589</v>
      </c>
      <c r="B398" s="99" t="s">
        <v>446</v>
      </c>
      <c r="C398" s="9">
        <f t="shared" si="46"/>
        <v>-2.9369271547515785</v>
      </c>
      <c r="D398" s="9">
        <f t="shared" si="47"/>
        <v>0.2618967233782924</v>
      </c>
      <c r="E398" s="100"/>
      <c r="F398" s="101">
        <v>-9.2733989999999995</v>
      </c>
      <c r="G398" s="101">
        <v>0.23674799999999999</v>
      </c>
      <c r="H398" s="101">
        <v>2.822187</v>
      </c>
      <c r="I398" s="102">
        <v>1.9540774999999999</v>
      </c>
      <c r="J398" s="101">
        <f t="shared" si="45"/>
        <v>1.4442554095218845</v>
      </c>
      <c r="K398" s="103">
        <v>43754</v>
      </c>
      <c r="L398" s="104">
        <v>2.1527777777777778E-2</v>
      </c>
      <c r="M398" s="105">
        <v>-1475</v>
      </c>
      <c r="N398" s="105">
        <v>-1445</v>
      </c>
      <c r="O398" s="105">
        <v>-17</v>
      </c>
      <c r="P398" s="105">
        <v>17</v>
      </c>
      <c r="Q398" s="99">
        <v>846582</v>
      </c>
      <c r="R398" s="99">
        <v>93696</v>
      </c>
      <c r="S398" s="106">
        <v>1.035078E-3</v>
      </c>
      <c r="T398" s="106">
        <v>2.9000000000000002E-8</v>
      </c>
      <c r="U398" s="106">
        <f t="shared" si="48"/>
        <v>5.0654088750000002E-4</v>
      </c>
      <c r="V398" s="153"/>
    </row>
    <row r="399" spans="1:22" x14ac:dyDescent="0.2">
      <c r="A399" s="99" t="s">
        <v>590</v>
      </c>
      <c r="B399" s="99" t="s">
        <v>447</v>
      </c>
      <c r="C399" s="9">
        <f t="shared" si="46"/>
        <v>-2.7455257728591365</v>
      </c>
      <c r="D399" s="9">
        <f t="shared" si="47"/>
        <v>0.2618967233782924</v>
      </c>
      <c r="E399" s="100"/>
      <c r="F399" s="101">
        <v>-9.0832139999999999</v>
      </c>
      <c r="G399" s="101">
        <v>0.2196188</v>
      </c>
      <c r="H399" s="101">
        <v>2.7667359999999999</v>
      </c>
      <c r="I399" s="102">
        <v>1.9540964999999999</v>
      </c>
      <c r="J399" s="101">
        <f t="shared" si="45"/>
        <v>1.4158645696361465</v>
      </c>
      <c r="K399" s="103">
        <v>43754</v>
      </c>
      <c r="L399" s="104">
        <v>2.361111111111111E-2</v>
      </c>
      <c r="M399" s="105">
        <v>-1594</v>
      </c>
      <c r="N399" s="105">
        <v>-1597</v>
      </c>
      <c r="O399" s="105">
        <v>-17</v>
      </c>
      <c r="P399" s="105">
        <v>15</v>
      </c>
      <c r="Q399" s="99">
        <v>846582</v>
      </c>
      <c r="R399" s="99">
        <v>93696</v>
      </c>
      <c r="S399" s="106">
        <v>9.9011710000000003E-4</v>
      </c>
      <c r="T399" s="106">
        <v>2.9000000000000002E-8</v>
      </c>
      <c r="U399" s="106">
        <f t="shared" si="48"/>
        <v>4.615799875E-4</v>
      </c>
      <c r="V399" s="153"/>
    </row>
    <row r="400" spans="1:22" x14ac:dyDescent="0.2">
      <c r="A400" s="99" t="s">
        <v>591</v>
      </c>
      <c r="B400" s="99" t="s">
        <v>448</v>
      </c>
      <c r="C400" s="9">
        <f t="shared" si="46"/>
        <v>-3.3479653586101499</v>
      </c>
      <c r="D400" s="9">
        <f t="shared" si="47"/>
        <v>0.2618967233782924</v>
      </c>
      <c r="E400" s="100"/>
      <c r="F400" s="101">
        <v>-9.6818249999999999</v>
      </c>
      <c r="G400" s="101">
        <v>0.21483080000000002</v>
      </c>
      <c r="H400" s="101">
        <v>2.8034289999999999</v>
      </c>
      <c r="I400" s="102">
        <v>1.9570815000000001</v>
      </c>
      <c r="J400" s="101">
        <f t="shared" si="45"/>
        <v>1.4324538860543108</v>
      </c>
      <c r="K400" s="103">
        <v>43754</v>
      </c>
      <c r="L400" s="104">
        <v>2.5694444444444443E-2</v>
      </c>
      <c r="M400" s="105">
        <v>-1634</v>
      </c>
      <c r="N400" s="105">
        <v>-1596</v>
      </c>
      <c r="O400" s="105">
        <v>-17</v>
      </c>
      <c r="P400" s="105">
        <v>14</v>
      </c>
      <c r="Q400" s="99">
        <v>846582</v>
      </c>
      <c r="R400" s="99">
        <v>93696</v>
      </c>
      <c r="S400" s="106">
        <v>7.4357120000000001E-4</v>
      </c>
      <c r="T400" s="106">
        <v>2.9000000000000002E-8</v>
      </c>
      <c r="U400" s="106">
        <f t="shared" si="48"/>
        <v>2.1503408749999999E-4</v>
      </c>
      <c r="V400" s="153"/>
    </row>
    <row r="401" spans="1:23" x14ac:dyDescent="0.2">
      <c r="V401" s="145"/>
    </row>
    <row r="402" spans="1:23" x14ac:dyDescent="0.2">
      <c r="A402" s="83" t="s">
        <v>592</v>
      </c>
      <c r="B402" s="83" t="s">
        <v>241</v>
      </c>
      <c r="C402" s="84"/>
      <c r="D402" s="84"/>
      <c r="E402" s="85"/>
      <c r="F402" s="86">
        <v>6.1572740000000001</v>
      </c>
      <c r="G402" s="86">
        <v>0.19863694000000001</v>
      </c>
      <c r="H402" s="86">
        <v>2.778921</v>
      </c>
      <c r="I402" s="84">
        <v>1.9615315</v>
      </c>
      <c r="J402" s="86">
        <f>H402/I402</f>
        <v>1.4167098514604533</v>
      </c>
      <c r="K402" s="87">
        <v>43754</v>
      </c>
      <c r="L402" s="88">
        <v>2.7777777777777776E-2</v>
      </c>
      <c r="M402" s="89">
        <v>721</v>
      </c>
      <c r="N402" s="89">
        <v>623</v>
      </c>
      <c r="O402" s="89">
        <v>-8</v>
      </c>
      <c r="P402" s="89">
        <v>13</v>
      </c>
      <c r="Q402" s="83">
        <v>846582</v>
      </c>
      <c r="R402" s="83">
        <v>93696</v>
      </c>
      <c r="S402" s="90">
        <v>5.7730349999999999E-4</v>
      </c>
      <c r="T402" s="90">
        <v>2.9000000000000002E-8</v>
      </c>
      <c r="U402" s="83"/>
      <c r="V402" s="151"/>
      <c r="W402" s="30"/>
    </row>
    <row r="403" spans="1:23" x14ac:dyDescent="0.2">
      <c r="A403" s="83" t="s">
        <v>593</v>
      </c>
      <c r="B403" s="83" t="s">
        <v>241</v>
      </c>
      <c r="C403" s="84"/>
      <c r="D403" s="84"/>
      <c r="E403" s="85"/>
      <c r="F403" s="86">
        <v>5.8376159999999997</v>
      </c>
      <c r="G403" s="86">
        <v>0.13747300000000001</v>
      </c>
      <c r="H403" s="86">
        <v>2.7932250000000001</v>
      </c>
      <c r="I403" s="84">
        <v>1.9683845</v>
      </c>
      <c r="J403" s="86">
        <f>H403/I403</f>
        <v>1.4190443990998711</v>
      </c>
      <c r="K403" s="87">
        <v>43754</v>
      </c>
      <c r="L403" s="88">
        <v>2.9861111111111113E-2</v>
      </c>
      <c r="M403" s="89">
        <v>751</v>
      </c>
      <c r="N403" s="89">
        <v>623</v>
      </c>
      <c r="O403" s="89">
        <v>-9</v>
      </c>
      <c r="P403" s="89">
        <v>12</v>
      </c>
      <c r="Q403" s="83">
        <v>846582</v>
      </c>
      <c r="R403" s="83">
        <v>93696</v>
      </c>
      <c r="S403" s="90">
        <v>5.094155E-4</v>
      </c>
      <c r="T403" s="90">
        <v>2.9999999999999997E-8</v>
      </c>
      <c r="U403" s="83"/>
      <c r="V403" s="151"/>
      <c r="W403" s="30"/>
    </row>
    <row r="404" spans="1:23" x14ac:dyDescent="0.2">
      <c r="A404" s="83" t="s">
        <v>594</v>
      </c>
      <c r="B404" s="83" t="s">
        <v>241</v>
      </c>
      <c r="C404" s="84"/>
      <c r="D404" s="84"/>
      <c r="E404" s="85"/>
      <c r="F404" s="86">
        <v>5.7591109999999999</v>
      </c>
      <c r="G404" s="86">
        <v>0.20316399999999998</v>
      </c>
      <c r="H404" s="86">
        <v>2.8072879999999998</v>
      </c>
      <c r="I404" s="84">
        <v>1.969943</v>
      </c>
      <c r="J404" s="86">
        <f>H404/I404</f>
        <v>1.4250605220557142</v>
      </c>
      <c r="K404" s="87">
        <v>43754</v>
      </c>
      <c r="L404" s="88">
        <v>3.1944444444444442E-2</v>
      </c>
      <c r="M404" s="89">
        <v>781</v>
      </c>
      <c r="N404" s="89">
        <v>623</v>
      </c>
      <c r="O404" s="89">
        <v>-9</v>
      </c>
      <c r="P404" s="89">
        <v>12</v>
      </c>
      <c r="Q404" s="83">
        <v>846582</v>
      </c>
      <c r="R404" s="83">
        <v>93696</v>
      </c>
      <c r="S404" s="90">
        <v>5.0670800000000003E-4</v>
      </c>
      <c r="T404" s="90">
        <v>2.9000000000000002E-8</v>
      </c>
      <c r="U404" s="83"/>
      <c r="V404" s="151"/>
      <c r="W404" s="30"/>
    </row>
    <row r="405" spans="1:23" x14ac:dyDescent="0.2">
      <c r="A405" s="83" t="s">
        <v>595</v>
      </c>
      <c r="B405" s="83" t="s">
        <v>241</v>
      </c>
      <c r="C405" s="84"/>
      <c r="D405" s="84"/>
      <c r="E405" s="85"/>
      <c r="F405" s="86">
        <v>5.9548249999999996</v>
      </c>
      <c r="G405" s="86">
        <v>0.21099400000000001</v>
      </c>
      <c r="H405" s="86">
        <v>2.8206720000000001</v>
      </c>
      <c r="I405" s="84">
        <v>1.9798564999999999</v>
      </c>
      <c r="J405" s="86">
        <f>H405/I405</f>
        <v>1.4246850718726334</v>
      </c>
      <c r="K405" s="87">
        <v>43754</v>
      </c>
      <c r="L405" s="88">
        <v>3.4027777777777775E-2</v>
      </c>
      <c r="M405" s="89">
        <v>811</v>
      </c>
      <c r="N405" s="89">
        <v>623</v>
      </c>
      <c r="O405" s="89">
        <v>-9</v>
      </c>
      <c r="P405" s="89">
        <v>12</v>
      </c>
      <c r="Q405" s="83">
        <v>846582</v>
      </c>
      <c r="R405" s="83">
        <v>93696</v>
      </c>
      <c r="S405" s="90">
        <v>5.0505020000000001E-4</v>
      </c>
      <c r="T405" s="90">
        <v>2.9000000000000002E-8</v>
      </c>
      <c r="U405" s="83"/>
      <c r="V405" s="151"/>
      <c r="W405" s="30"/>
    </row>
    <row r="406" spans="1:23" x14ac:dyDescent="0.2">
      <c r="A406" s="38"/>
      <c r="B406" s="38" t="s">
        <v>20</v>
      </c>
      <c r="C406" s="39"/>
      <c r="D406" s="39"/>
      <c r="E406" s="40"/>
      <c r="F406" s="39">
        <f xml:space="preserve"> AVERAGE($F$402:$F$405)</f>
        <v>5.9272064999999996</v>
      </c>
      <c r="G406" s="39">
        <f xml:space="preserve"> 2 * STDEV($F$402:$F$405)</f>
        <v>0.34636472281685987</v>
      </c>
      <c r="H406" s="39"/>
      <c r="I406" s="39"/>
      <c r="J406" s="39"/>
      <c r="K406" s="41"/>
      <c r="L406" s="42"/>
      <c r="M406" s="43"/>
      <c r="N406" s="43"/>
      <c r="O406" s="43"/>
      <c r="P406" s="43"/>
      <c r="Q406" s="38"/>
      <c r="R406" s="38"/>
      <c r="S406" s="44">
        <f>AVERAGE(S402:S405)</f>
        <v>5.2461929999999993E-4</v>
      </c>
      <c r="T406" s="39"/>
      <c r="U406" s="38"/>
      <c r="V406" s="143"/>
      <c r="W406" s="38"/>
    </row>
    <row r="407" spans="1:23" x14ac:dyDescent="0.2">
      <c r="A407" s="45"/>
      <c r="B407" s="45" t="s">
        <v>21</v>
      </c>
      <c r="C407" s="46">
        <v>12.33</v>
      </c>
      <c r="D407" s="46"/>
      <c r="E407" s="47">
        <f>((F407/1000+1)/(C407/1000+1)-1)*1000</f>
        <v>-6.3551364179664782</v>
      </c>
      <c r="F407" s="46">
        <f xml:space="preserve"> AVERAGE($F$374:$F$377,$F$402:$F$405)</f>
        <v>5.8965047499999992</v>
      </c>
      <c r="G407" s="46">
        <f xml:space="preserve"> 2 * STDEV($F$374:$F$377,$F$402:$F$405)</f>
        <v>0.2618967233782924</v>
      </c>
      <c r="H407" s="46"/>
      <c r="I407" s="46"/>
      <c r="J407" s="46"/>
      <c r="K407" s="48"/>
      <c r="L407" s="49"/>
      <c r="M407" s="50"/>
      <c r="N407" s="50"/>
      <c r="O407" s="50"/>
      <c r="P407" s="50"/>
      <c r="Q407" s="45"/>
      <c r="R407" s="45"/>
      <c r="S407" s="51">
        <f>AVERAGE(S374:S377,S402:S405)</f>
        <v>5.2853711250000002E-4</v>
      </c>
      <c r="T407" s="46"/>
      <c r="U407" s="45"/>
      <c r="V407" s="144"/>
      <c r="W407" s="45"/>
    </row>
    <row r="408" spans="1:23" x14ac:dyDescent="0.2">
      <c r="V408" s="145"/>
    </row>
    <row r="409" spans="1:23" x14ac:dyDescent="0.2">
      <c r="A409" s="194" t="s">
        <v>596</v>
      </c>
      <c r="B409" s="194" t="s">
        <v>449</v>
      </c>
      <c r="C409" s="195">
        <f>((F409/1000+1)/($E$437/1000+1)-1)*1000</f>
        <v>-3.6954403531154201</v>
      </c>
      <c r="D409" s="195">
        <f>$G$437</f>
        <v>0.45403765235079596</v>
      </c>
      <c r="E409" s="196"/>
      <c r="F409" s="197">
        <v>-10.07117</v>
      </c>
      <c r="G409" s="197">
        <v>0.14183680000000001</v>
      </c>
      <c r="H409" s="197">
        <v>2.8230499999999998</v>
      </c>
      <c r="I409" s="198">
        <v>1.9827480000000002</v>
      </c>
      <c r="J409" s="197">
        <f t="shared" ref="J409:J428" si="49">H409/I409</f>
        <v>1.4238067570866291</v>
      </c>
      <c r="K409" s="199">
        <v>43754</v>
      </c>
      <c r="L409" s="200">
        <v>3.6111111111111108E-2</v>
      </c>
      <c r="M409" s="201">
        <v>-1695</v>
      </c>
      <c r="N409" s="201">
        <v>-1604</v>
      </c>
      <c r="O409" s="201">
        <v>-18</v>
      </c>
      <c r="P409" s="201">
        <v>12</v>
      </c>
      <c r="Q409" s="194">
        <v>846582</v>
      </c>
      <c r="R409" s="194">
        <v>93696</v>
      </c>
      <c r="S409" s="202">
        <v>7.737067E-4</v>
      </c>
      <c r="T409" s="202">
        <v>2.9000000000000002E-8</v>
      </c>
      <c r="U409" s="202">
        <f>S409-$S$437</f>
        <v>2.5052842222222222E-4</v>
      </c>
      <c r="V409" s="202"/>
    </row>
    <row r="410" spans="1:23" x14ac:dyDescent="0.2">
      <c r="A410" s="194" t="s">
        <v>597</v>
      </c>
      <c r="B410" s="194" t="s">
        <v>450</v>
      </c>
      <c r="C410" s="195">
        <f t="shared" ref="C410:C428" si="50">((F410/1000+1)/($E$437/1000+1)-1)*1000</f>
        <v>-4.0983789093147482</v>
      </c>
      <c r="D410" s="195">
        <f t="shared" ref="D410:D428" si="51">$G$437</f>
        <v>0.45403765235079596</v>
      </c>
      <c r="E410" s="196"/>
      <c r="F410" s="197">
        <v>-10.47153</v>
      </c>
      <c r="G410" s="197">
        <v>0.19532949999999999</v>
      </c>
      <c r="H410" s="197">
        <v>2.837682</v>
      </c>
      <c r="I410" s="198">
        <v>1.9787675000000002</v>
      </c>
      <c r="J410" s="197">
        <f t="shared" si="49"/>
        <v>1.4340653967684429</v>
      </c>
      <c r="K410" s="199">
        <v>43754</v>
      </c>
      <c r="L410" s="200">
        <v>3.8194444444444448E-2</v>
      </c>
      <c r="M410" s="201">
        <v>-1495</v>
      </c>
      <c r="N410" s="201">
        <v>-1514</v>
      </c>
      <c r="O410" s="201">
        <v>-18</v>
      </c>
      <c r="P410" s="201">
        <v>15</v>
      </c>
      <c r="Q410" s="194">
        <v>846582</v>
      </c>
      <c r="R410" s="194">
        <v>93696</v>
      </c>
      <c r="S410" s="202">
        <v>6.6285719999999995E-4</v>
      </c>
      <c r="T410" s="202">
        <v>2.9000000000000002E-8</v>
      </c>
      <c r="U410" s="202">
        <f t="shared" ref="U410:U428" si="52">S410-$S$437</f>
        <v>1.3967892222222216E-4</v>
      </c>
      <c r="V410" s="202"/>
    </row>
    <row r="411" spans="1:23" x14ac:dyDescent="0.2">
      <c r="A411" s="194" t="s">
        <v>598</v>
      </c>
      <c r="B411" s="194" t="s">
        <v>451</v>
      </c>
      <c r="C411" s="195">
        <f t="shared" si="50"/>
        <v>-3.9271632354695996</v>
      </c>
      <c r="D411" s="195">
        <f t="shared" si="51"/>
        <v>0.45403765235079596</v>
      </c>
      <c r="E411" s="196"/>
      <c r="F411" s="197">
        <v>-10.301410000000001</v>
      </c>
      <c r="G411" s="197">
        <v>0.1338877</v>
      </c>
      <c r="H411" s="197">
        <v>2.8281109999999998</v>
      </c>
      <c r="I411" s="198">
        <v>1.9877045000000002</v>
      </c>
      <c r="J411" s="197">
        <f t="shared" si="49"/>
        <v>1.4228025342801203</v>
      </c>
      <c r="K411" s="199">
        <v>43754</v>
      </c>
      <c r="L411" s="200">
        <v>4.027777777777778E-2</v>
      </c>
      <c r="M411" s="201">
        <v>-1748</v>
      </c>
      <c r="N411" s="201">
        <v>-1621</v>
      </c>
      <c r="O411" s="201">
        <v>-17</v>
      </c>
      <c r="P411" s="201">
        <v>12</v>
      </c>
      <c r="Q411" s="194">
        <v>846582</v>
      </c>
      <c r="R411" s="194">
        <v>93696</v>
      </c>
      <c r="S411" s="202">
        <v>6.6135779999999995E-4</v>
      </c>
      <c r="T411" s="202">
        <v>2.9000000000000002E-8</v>
      </c>
      <c r="U411" s="202">
        <f t="shared" si="52"/>
        <v>1.3817952222222216E-4</v>
      </c>
      <c r="V411" s="202"/>
    </row>
    <row r="412" spans="1:23" x14ac:dyDescent="0.2">
      <c r="A412" s="194" t="s">
        <v>599</v>
      </c>
      <c r="B412" s="194" t="s">
        <v>452</v>
      </c>
      <c r="C412" s="195">
        <f t="shared" si="50"/>
        <v>-1.3528240655908963</v>
      </c>
      <c r="D412" s="195">
        <f t="shared" si="51"/>
        <v>0.45403765235079596</v>
      </c>
      <c r="E412" s="196"/>
      <c r="F412" s="197">
        <v>-7.7435450000000001</v>
      </c>
      <c r="G412" s="197">
        <v>0.18739628000000003</v>
      </c>
      <c r="H412" s="197">
        <v>2.8189519999999999</v>
      </c>
      <c r="I412" s="198">
        <v>1.981978</v>
      </c>
      <c r="J412" s="197">
        <f t="shared" si="49"/>
        <v>1.4222922756962992</v>
      </c>
      <c r="K412" s="199">
        <v>43754</v>
      </c>
      <c r="L412" s="200">
        <v>4.2361111111111113E-2</v>
      </c>
      <c r="M412" s="201">
        <v>-1953</v>
      </c>
      <c r="N412" s="201">
        <v>-1662</v>
      </c>
      <c r="O412" s="201">
        <v>-16</v>
      </c>
      <c r="P412" s="201">
        <v>12</v>
      </c>
      <c r="Q412" s="194">
        <v>846582</v>
      </c>
      <c r="R412" s="194">
        <v>93696</v>
      </c>
      <c r="S412" s="202">
        <v>5.6971110000000001E-4</v>
      </c>
      <c r="T412" s="202">
        <v>2.9000000000000002E-8</v>
      </c>
      <c r="U412" s="202">
        <f t="shared" si="52"/>
        <v>4.6532822222222227E-5</v>
      </c>
      <c r="V412" s="202"/>
    </row>
    <row r="413" spans="1:23" x14ac:dyDescent="0.2">
      <c r="A413" s="194" t="s">
        <v>600</v>
      </c>
      <c r="B413" s="194" t="s">
        <v>453</v>
      </c>
      <c r="C413" s="195">
        <f t="shared" si="50"/>
        <v>-4.4280183970555331</v>
      </c>
      <c r="D413" s="195">
        <f t="shared" si="51"/>
        <v>0.45403765235079596</v>
      </c>
      <c r="E413" s="196"/>
      <c r="F413" s="197">
        <v>-10.799060000000001</v>
      </c>
      <c r="G413" s="197">
        <v>0.2976454</v>
      </c>
      <c r="H413" s="197">
        <v>2.8948480000000001</v>
      </c>
      <c r="I413" s="198">
        <v>1.9919290000000003</v>
      </c>
      <c r="J413" s="197">
        <f t="shared" si="49"/>
        <v>1.4532887467374589</v>
      </c>
      <c r="K413" s="199">
        <v>43754</v>
      </c>
      <c r="L413" s="200">
        <v>4.3749999999999997E-2</v>
      </c>
      <c r="M413" s="201">
        <v>-2084</v>
      </c>
      <c r="N413" s="201">
        <v>-1728</v>
      </c>
      <c r="O413" s="201">
        <v>-17</v>
      </c>
      <c r="P413" s="201">
        <v>10</v>
      </c>
      <c r="Q413" s="194">
        <v>846582</v>
      </c>
      <c r="R413" s="194">
        <v>93696</v>
      </c>
      <c r="S413" s="202">
        <v>9.0163090000000003E-4</v>
      </c>
      <c r="T413" s="202">
        <v>2.9000000000000002E-8</v>
      </c>
      <c r="U413" s="202">
        <f t="shared" si="52"/>
        <v>3.7845262222222225E-4</v>
      </c>
      <c r="V413" s="202"/>
    </row>
    <row r="414" spans="1:23" x14ac:dyDescent="0.2">
      <c r="A414" s="194" t="s">
        <v>601</v>
      </c>
      <c r="B414" s="194" t="s">
        <v>454</v>
      </c>
      <c r="C414" s="195">
        <f t="shared" si="50"/>
        <v>-0.56498840727980948</v>
      </c>
      <c r="D414" s="195">
        <f t="shared" si="51"/>
        <v>0.45403765235079596</v>
      </c>
      <c r="E414" s="196"/>
      <c r="F414" s="197">
        <v>-6.9607510000000001</v>
      </c>
      <c r="G414" s="197">
        <v>0.19155485999999999</v>
      </c>
      <c r="H414" s="197">
        <v>2.8301820000000002</v>
      </c>
      <c r="I414" s="198">
        <v>1.9829165000000002</v>
      </c>
      <c r="J414" s="197">
        <f t="shared" si="49"/>
        <v>1.4272824902107577</v>
      </c>
      <c r="K414" s="199">
        <v>43754</v>
      </c>
      <c r="L414" s="200">
        <v>4.583333333333333E-2</v>
      </c>
      <c r="M414" s="201">
        <v>-2248</v>
      </c>
      <c r="N414" s="201">
        <v>-1729</v>
      </c>
      <c r="O414" s="201">
        <v>-16</v>
      </c>
      <c r="P414" s="201">
        <v>9</v>
      </c>
      <c r="Q414" s="194">
        <v>846582</v>
      </c>
      <c r="R414" s="194">
        <v>93696</v>
      </c>
      <c r="S414" s="202">
        <v>5.3992649999999999E-4</v>
      </c>
      <c r="T414" s="202">
        <v>2.9000000000000002E-8</v>
      </c>
      <c r="U414" s="202">
        <f t="shared" si="52"/>
        <v>1.6748222222222201E-5</v>
      </c>
      <c r="V414" s="202"/>
    </row>
    <row r="415" spans="1:23" x14ac:dyDescent="0.2">
      <c r="A415" s="194" t="s">
        <v>602</v>
      </c>
      <c r="B415" s="194" t="s">
        <v>455</v>
      </c>
      <c r="C415" s="195">
        <f t="shared" si="50"/>
        <v>-4.272422681228738</v>
      </c>
      <c r="D415" s="195">
        <f t="shared" si="51"/>
        <v>0.45403765235079596</v>
      </c>
      <c r="E415" s="196"/>
      <c r="F415" s="197">
        <v>-10.64446</v>
      </c>
      <c r="G415" s="197">
        <v>0.16971164</v>
      </c>
      <c r="H415" s="197">
        <v>2.785021</v>
      </c>
      <c r="I415" s="198">
        <v>1.9685535000000001</v>
      </c>
      <c r="J415" s="197">
        <f t="shared" si="49"/>
        <v>1.4147550472974191</v>
      </c>
      <c r="K415" s="199">
        <v>43754</v>
      </c>
      <c r="L415" s="200">
        <v>4.791666666666667E-2</v>
      </c>
      <c r="M415" s="201">
        <v>-1278</v>
      </c>
      <c r="N415" s="201">
        <v>-2037</v>
      </c>
      <c r="O415" s="201">
        <v>-18</v>
      </c>
      <c r="P415" s="201">
        <v>14</v>
      </c>
      <c r="Q415" s="194">
        <v>846582</v>
      </c>
      <c r="R415" s="194">
        <v>93696</v>
      </c>
      <c r="S415" s="202">
        <v>8.1142810000000003E-4</v>
      </c>
      <c r="T415" s="202">
        <v>2.9000000000000002E-8</v>
      </c>
      <c r="U415" s="202">
        <f t="shared" si="52"/>
        <v>2.8824982222222224E-4</v>
      </c>
      <c r="V415" s="202"/>
    </row>
    <row r="416" spans="1:23" x14ac:dyDescent="0.2">
      <c r="A416" s="194" t="s">
        <v>603</v>
      </c>
      <c r="B416" s="194" t="s">
        <v>456</v>
      </c>
      <c r="C416" s="195">
        <f t="shared" si="50"/>
        <v>-3.9945041756116462</v>
      </c>
      <c r="D416" s="195">
        <f t="shared" si="51"/>
        <v>0.45403765235079596</v>
      </c>
      <c r="E416" s="196"/>
      <c r="F416" s="197">
        <v>-10.368320000000001</v>
      </c>
      <c r="G416" s="197">
        <v>0.18718898</v>
      </c>
      <c r="H416" s="197">
        <v>2.8696950000000001</v>
      </c>
      <c r="I416" s="198">
        <v>2.0074749999999999</v>
      </c>
      <c r="J416" s="197">
        <f t="shared" si="49"/>
        <v>1.4295047260862528</v>
      </c>
      <c r="K416" s="199">
        <v>43754</v>
      </c>
      <c r="L416" s="200">
        <v>0.05</v>
      </c>
      <c r="M416" s="201">
        <v>-1508</v>
      </c>
      <c r="N416" s="201">
        <v>-2176</v>
      </c>
      <c r="O416" s="201">
        <v>-19</v>
      </c>
      <c r="P416" s="201">
        <v>11</v>
      </c>
      <c r="Q416" s="194">
        <v>846582</v>
      </c>
      <c r="R416" s="194">
        <v>93696</v>
      </c>
      <c r="S416" s="202">
        <v>7.3309090000000003E-4</v>
      </c>
      <c r="T416" s="202">
        <v>2.9000000000000002E-8</v>
      </c>
      <c r="U416" s="202">
        <f t="shared" si="52"/>
        <v>2.0991262222222224E-4</v>
      </c>
      <c r="V416" s="202"/>
    </row>
    <row r="417" spans="1:23" x14ac:dyDescent="0.2">
      <c r="A417" s="194" t="s">
        <v>604</v>
      </c>
      <c r="B417" s="194" t="s">
        <v>457</v>
      </c>
      <c r="C417" s="195">
        <f t="shared" si="50"/>
        <v>-4.0983789093147482</v>
      </c>
      <c r="D417" s="195">
        <f t="shared" si="51"/>
        <v>0.45403765235079596</v>
      </c>
      <c r="E417" s="196"/>
      <c r="F417" s="197">
        <v>-10.47153</v>
      </c>
      <c r="G417" s="197">
        <v>0.16755624</v>
      </c>
      <c r="H417" s="197">
        <v>2.8826960000000001</v>
      </c>
      <c r="I417" s="198">
        <v>2.0227585000000001</v>
      </c>
      <c r="J417" s="197">
        <f t="shared" si="49"/>
        <v>1.4251310771898869</v>
      </c>
      <c r="K417" s="199">
        <v>43754</v>
      </c>
      <c r="L417" s="200">
        <v>5.2083333333333336E-2</v>
      </c>
      <c r="M417" s="201">
        <v>-1560</v>
      </c>
      <c r="N417" s="201">
        <v>-2190</v>
      </c>
      <c r="O417" s="201">
        <v>-19</v>
      </c>
      <c r="P417" s="201">
        <v>10</v>
      </c>
      <c r="Q417" s="194">
        <v>846582</v>
      </c>
      <c r="R417" s="194">
        <v>93696</v>
      </c>
      <c r="S417" s="202">
        <v>6.6808830000000005E-4</v>
      </c>
      <c r="T417" s="202">
        <v>2.9000000000000002E-8</v>
      </c>
      <c r="U417" s="202">
        <f t="shared" si="52"/>
        <v>1.4491002222222227E-4</v>
      </c>
      <c r="V417" s="202"/>
    </row>
    <row r="418" spans="1:23" x14ac:dyDescent="0.2">
      <c r="A418" s="194" t="s">
        <v>605</v>
      </c>
      <c r="B418" s="194" t="s">
        <v>458</v>
      </c>
      <c r="C418" s="195">
        <f t="shared" si="50"/>
        <v>-4.0834332664942963</v>
      </c>
      <c r="D418" s="195">
        <f t="shared" si="51"/>
        <v>0.45403765235079596</v>
      </c>
      <c r="E418" s="196"/>
      <c r="F418" s="197">
        <v>-10.45668</v>
      </c>
      <c r="G418" s="197">
        <v>0.17508968</v>
      </c>
      <c r="H418" s="197">
        <v>2.8668179999999999</v>
      </c>
      <c r="I418" s="198">
        <v>2.0089775000000003</v>
      </c>
      <c r="J418" s="197">
        <f t="shared" si="49"/>
        <v>1.4270035378693886</v>
      </c>
      <c r="K418" s="199">
        <v>43754</v>
      </c>
      <c r="L418" s="200">
        <v>5.4166666666666669E-2</v>
      </c>
      <c r="M418" s="201">
        <v>-1670</v>
      </c>
      <c r="N418" s="201">
        <v>-2233</v>
      </c>
      <c r="O418" s="201">
        <v>-18</v>
      </c>
      <c r="P418" s="201">
        <v>11</v>
      </c>
      <c r="Q418" s="194">
        <v>846582</v>
      </c>
      <c r="R418" s="194">
        <v>93696</v>
      </c>
      <c r="S418" s="202">
        <v>7.6325109999999998E-4</v>
      </c>
      <c r="T418" s="202">
        <v>2.9000000000000002E-8</v>
      </c>
      <c r="U418" s="202">
        <f t="shared" si="52"/>
        <v>2.4007282222222219E-4</v>
      </c>
      <c r="V418" s="202"/>
    </row>
    <row r="419" spans="1:23" x14ac:dyDescent="0.2">
      <c r="A419" s="194" t="s">
        <v>606</v>
      </c>
      <c r="B419" s="194" t="s">
        <v>459</v>
      </c>
      <c r="C419" s="195">
        <f t="shared" si="50"/>
        <v>-2.8955032531025049</v>
      </c>
      <c r="D419" s="195">
        <f t="shared" si="51"/>
        <v>0.45403765235079596</v>
      </c>
      <c r="E419" s="196"/>
      <c r="F419" s="197">
        <v>-9.2763519999999993</v>
      </c>
      <c r="G419" s="197">
        <v>0.16853047999999998</v>
      </c>
      <c r="H419" s="197">
        <v>2.8269220000000002</v>
      </c>
      <c r="I419" s="198">
        <v>1.9946889999999999</v>
      </c>
      <c r="J419" s="197">
        <f t="shared" si="49"/>
        <v>1.41722443949909</v>
      </c>
      <c r="K419" s="199">
        <v>43754</v>
      </c>
      <c r="L419" s="200">
        <v>5.6250000000000001E-2</v>
      </c>
      <c r="M419" s="201">
        <v>-1722</v>
      </c>
      <c r="N419" s="201">
        <v>-2235</v>
      </c>
      <c r="O419" s="201">
        <v>-18</v>
      </c>
      <c r="P419" s="201">
        <v>11</v>
      </c>
      <c r="Q419" s="194">
        <v>846582</v>
      </c>
      <c r="R419" s="194">
        <v>93696</v>
      </c>
      <c r="S419" s="202">
        <v>8.0255340000000004E-4</v>
      </c>
      <c r="T419" s="202">
        <v>2.9000000000000002E-8</v>
      </c>
      <c r="U419" s="202">
        <f t="shared" si="52"/>
        <v>2.7937512222222225E-4</v>
      </c>
      <c r="V419" s="202"/>
    </row>
    <row r="420" spans="1:23" x14ac:dyDescent="0.2">
      <c r="A420" s="194" t="s">
        <v>607</v>
      </c>
      <c r="B420" s="194" t="s">
        <v>460</v>
      </c>
      <c r="C420" s="195">
        <f t="shared" si="50"/>
        <v>-3.8419579747845933</v>
      </c>
      <c r="D420" s="195">
        <f t="shared" si="51"/>
        <v>0.45403765235079596</v>
      </c>
      <c r="E420" s="196"/>
      <c r="F420" s="197">
        <v>-10.216749999999999</v>
      </c>
      <c r="G420" s="197">
        <v>0.21049499999999999</v>
      </c>
      <c r="H420" s="197">
        <v>2.8115890000000001</v>
      </c>
      <c r="I420" s="198">
        <v>1.9786735</v>
      </c>
      <c r="J420" s="197">
        <f t="shared" si="49"/>
        <v>1.4209464067720117</v>
      </c>
      <c r="K420" s="199">
        <v>43754</v>
      </c>
      <c r="L420" s="200">
        <v>5.8333333333333334E-2</v>
      </c>
      <c r="M420" s="201">
        <v>-1786</v>
      </c>
      <c r="N420" s="201">
        <v>-2233</v>
      </c>
      <c r="O420" s="201">
        <v>-17</v>
      </c>
      <c r="P420" s="201">
        <v>11</v>
      </c>
      <c r="Q420" s="194">
        <v>846582</v>
      </c>
      <c r="R420" s="194">
        <v>93696</v>
      </c>
      <c r="S420" s="202">
        <v>6.5247999999999999E-4</v>
      </c>
      <c r="T420" s="202">
        <v>2.9000000000000002E-8</v>
      </c>
      <c r="U420" s="202">
        <f t="shared" si="52"/>
        <v>1.293017222222222E-4</v>
      </c>
      <c r="V420" s="202"/>
    </row>
    <row r="421" spans="1:23" x14ac:dyDescent="0.2">
      <c r="A421" s="194" t="s">
        <v>608</v>
      </c>
      <c r="B421" s="194" t="s">
        <v>461</v>
      </c>
      <c r="C421" s="195">
        <f t="shared" si="50"/>
        <v>-0.87318567816629944</v>
      </c>
      <c r="D421" s="195">
        <f t="shared" si="51"/>
        <v>0.45403765235079596</v>
      </c>
      <c r="E421" s="196"/>
      <c r="F421" s="197">
        <v>-7.2669759999999997</v>
      </c>
      <c r="G421" s="197">
        <v>0.16160807999999999</v>
      </c>
      <c r="H421" s="197">
        <v>2.81955</v>
      </c>
      <c r="I421" s="198">
        <v>1.9700184999999997</v>
      </c>
      <c r="J421" s="197">
        <f t="shared" si="49"/>
        <v>1.4312302143355509</v>
      </c>
      <c r="K421" s="199">
        <v>43754</v>
      </c>
      <c r="L421" s="200">
        <v>6.0416666666666667E-2</v>
      </c>
      <c r="M421" s="201">
        <v>-1962</v>
      </c>
      <c r="N421" s="201">
        <v>-2245</v>
      </c>
      <c r="O421" s="201">
        <v>-16</v>
      </c>
      <c r="P421" s="201">
        <v>10</v>
      </c>
      <c r="Q421" s="194">
        <v>846582</v>
      </c>
      <c r="R421" s="194">
        <v>93696</v>
      </c>
      <c r="S421" s="202">
        <v>5.3704070000000004E-4</v>
      </c>
      <c r="T421" s="202">
        <v>2.9000000000000002E-8</v>
      </c>
      <c r="U421" s="202">
        <f t="shared" si="52"/>
        <v>1.3862422222222256E-5</v>
      </c>
      <c r="V421" s="202"/>
    </row>
    <row r="422" spans="1:23" x14ac:dyDescent="0.2">
      <c r="A422" s="194" t="s">
        <v>609</v>
      </c>
      <c r="B422" s="194" t="s">
        <v>462</v>
      </c>
      <c r="C422" s="195">
        <f t="shared" si="50"/>
        <v>-3.9643210221986802</v>
      </c>
      <c r="D422" s="195">
        <f t="shared" si="51"/>
        <v>0.45403765235079596</v>
      </c>
      <c r="E422" s="196"/>
      <c r="F422" s="197">
        <v>-10.338329999999999</v>
      </c>
      <c r="G422" s="197">
        <v>0.18898312</v>
      </c>
      <c r="H422" s="197">
        <v>2.7845240000000002</v>
      </c>
      <c r="I422" s="198">
        <v>1.9606680000000003</v>
      </c>
      <c r="J422" s="197">
        <f t="shared" si="49"/>
        <v>1.4201914857589351</v>
      </c>
      <c r="K422" s="199">
        <v>43754</v>
      </c>
      <c r="L422" s="200">
        <v>6.25E-2</v>
      </c>
      <c r="M422" s="201">
        <v>-2142</v>
      </c>
      <c r="N422" s="201">
        <v>-2270</v>
      </c>
      <c r="O422" s="201">
        <v>-16</v>
      </c>
      <c r="P422" s="201">
        <v>9</v>
      </c>
      <c r="Q422" s="194">
        <v>846582</v>
      </c>
      <c r="R422" s="194">
        <v>93696</v>
      </c>
      <c r="S422" s="202">
        <v>6.199148E-4</v>
      </c>
      <c r="T422" s="202">
        <v>2.9000000000000002E-8</v>
      </c>
      <c r="U422" s="202">
        <f t="shared" si="52"/>
        <v>9.6736522222222216E-5</v>
      </c>
      <c r="V422" s="202"/>
    </row>
    <row r="423" spans="1:23" x14ac:dyDescent="0.2">
      <c r="A423" s="194" t="s">
        <v>610</v>
      </c>
      <c r="B423" s="194" t="s">
        <v>463</v>
      </c>
      <c r="C423" s="195">
        <f t="shared" si="50"/>
        <v>-1.2742210552023625</v>
      </c>
      <c r="D423" s="195">
        <f t="shared" si="51"/>
        <v>0.45403765235079596</v>
      </c>
      <c r="E423" s="196"/>
      <c r="F423" s="197">
        <v>-7.6654450000000001</v>
      </c>
      <c r="G423" s="197">
        <v>0.25046579999999996</v>
      </c>
      <c r="H423" s="197">
        <v>2.7472400000000001</v>
      </c>
      <c r="I423" s="198">
        <v>1.9903520000000001</v>
      </c>
      <c r="J423" s="197">
        <f t="shared" si="49"/>
        <v>1.3802784633069929</v>
      </c>
      <c r="K423" s="199">
        <v>43754</v>
      </c>
      <c r="L423" s="200">
        <v>6.458333333333334E-2</v>
      </c>
      <c r="M423" s="201">
        <v>2816</v>
      </c>
      <c r="N423" s="201">
        <v>460</v>
      </c>
      <c r="O423" s="201">
        <v>-2</v>
      </c>
      <c r="P423" s="201">
        <v>10</v>
      </c>
      <c r="Q423" s="194">
        <v>846582</v>
      </c>
      <c r="R423" s="194">
        <v>93696</v>
      </c>
      <c r="S423" s="202">
        <v>6.4161890000000003E-4</v>
      </c>
      <c r="T423" s="202">
        <v>2.9000000000000002E-8</v>
      </c>
      <c r="U423" s="202">
        <f t="shared" si="52"/>
        <v>1.1844062222222224E-4</v>
      </c>
      <c r="V423" s="202"/>
    </row>
    <row r="424" spans="1:23" x14ac:dyDescent="0.2">
      <c r="A424" s="194" t="s">
        <v>611</v>
      </c>
      <c r="B424" s="194" t="s">
        <v>464</v>
      </c>
      <c r="C424" s="195">
        <f t="shared" si="50"/>
        <v>-2.2682924942660776</v>
      </c>
      <c r="D424" s="195">
        <f t="shared" si="51"/>
        <v>0.45403765235079596</v>
      </c>
      <c r="E424" s="196"/>
      <c r="F424" s="197">
        <v>-8.6531549999999999</v>
      </c>
      <c r="G424" s="197">
        <v>0.18798960000000001</v>
      </c>
      <c r="H424" s="197">
        <v>2.8044500000000001</v>
      </c>
      <c r="I424" s="198">
        <v>1.999064</v>
      </c>
      <c r="J424" s="197">
        <f t="shared" si="49"/>
        <v>1.4028815485647284</v>
      </c>
      <c r="K424" s="199">
        <v>43754</v>
      </c>
      <c r="L424" s="200">
        <v>6.6666666666666666E-2</v>
      </c>
      <c r="M424" s="201">
        <v>2896</v>
      </c>
      <c r="N424" s="201">
        <v>512</v>
      </c>
      <c r="O424" s="201">
        <v>-3</v>
      </c>
      <c r="P424" s="201">
        <v>9</v>
      </c>
      <c r="Q424" s="194">
        <v>846582</v>
      </c>
      <c r="R424" s="194">
        <v>93696</v>
      </c>
      <c r="S424" s="202">
        <v>6.4297300000000003E-4</v>
      </c>
      <c r="T424" s="202">
        <v>2.9000000000000002E-8</v>
      </c>
      <c r="U424" s="202">
        <f t="shared" si="52"/>
        <v>1.1979472222222224E-4</v>
      </c>
      <c r="V424" s="202"/>
    </row>
    <row r="425" spans="1:23" x14ac:dyDescent="0.2">
      <c r="A425" s="194" t="s">
        <v>612</v>
      </c>
      <c r="B425" s="194" t="s">
        <v>465</v>
      </c>
      <c r="C425" s="195">
        <f t="shared" si="50"/>
        <v>-2.6475092456657023</v>
      </c>
      <c r="D425" s="195">
        <f t="shared" si="51"/>
        <v>0.45403765235079596</v>
      </c>
      <c r="E425" s="196"/>
      <c r="F425" s="197">
        <v>-9.0299449999999997</v>
      </c>
      <c r="G425" s="197">
        <v>0.20784960000000002</v>
      </c>
      <c r="H425" s="197">
        <v>2.8236400000000001</v>
      </c>
      <c r="I425" s="198">
        <v>1.9777165000000001</v>
      </c>
      <c r="J425" s="197">
        <f t="shared" si="49"/>
        <v>1.4277273815534228</v>
      </c>
      <c r="K425" s="199">
        <v>43754</v>
      </c>
      <c r="L425" s="200">
        <v>6.8750000000000006E-2</v>
      </c>
      <c r="M425" s="201">
        <v>3049</v>
      </c>
      <c r="N425" s="201">
        <v>511</v>
      </c>
      <c r="O425" s="201">
        <v>-4</v>
      </c>
      <c r="P425" s="201">
        <v>11</v>
      </c>
      <c r="Q425" s="194">
        <v>846582</v>
      </c>
      <c r="R425" s="194">
        <v>93696</v>
      </c>
      <c r="S425" s="202">
        <v>6.5289160000000005E-4</v>
      </c>
      <c r="T425" s="202">
        <v>2.9999999999999997E-8</v>
      </c>
      <c r="U425" s="202">
        <f t="shared" si="52"/>
        <v>1.2971332222222226E-4</v>
      </c>
      <c r="V425" s="202"/>
    </row>
    <row r="426" spans="1:23" x14ac:dyDescent="0.2">
      <c r="A426" s="194" t="s">
        <v>613</v>
      </c>
      <c r="B426" s="194" t="s">
        <v>466</v>
      </c>
      <c r="C426" s="195">
        <f t="shared" si="50"/>
        <v>-2.5064636415058628</v>
      </c>
      <c r="D426" s="195">
        <f t="shared" si="51"/>
        <v>0.45403765235079596</v>
      </c>
      <c r="E426" s="196"/>
      <c r="F426" s="197">
        <v>-8.8898019999999995</v>
      </c>
      <c r="G426" s="197">
        <v>0.2096732</v>
      </c>
      <c r="H426" s="197">
        <v>2.7719279999999999</v>
      </c>
      <c r="I426" s="198">
        <v>1.9570255000000001</v>
      </c>
      <c r="J426" s="197">
        <f t="shared" si="49"/>
        <v>1.416398508859491</v>
      </c>
      <c r="K426" s="199">
        <v>43754</v>
      </c>
      <c r="L426" s="200">
        <v>7.0833333333333331E-2</v>
      </c>
      <c r="M426" s="201">
        <v>3158</v>
      </c>
      <c r="N426" s="201">
        <v>464</v>
      </c>
      <c r="O426" s="201">
        <v>-4</v>
      </c>
      <c r="P426" s="201">
        <v>12</v>
      </c>
      <c r="Q426" s="194">
        <v>846582</v>
      </c>
      <c r="R426" s="194">
        <v>93696</v>
      </c>
      <c r="S426" s="202">
        <v>6.8621559999999999E-4</v>
      </c>
      <c r="T426" s="202">
        <v>2.9000000000000002E-8</v>
      </c>
      <c r="U426" s="202">
        <f t="shared" si="52"/>
        <v>1.630373222222222E-4</v>
      </c>
      <c r="V426" s="202"/>
    </row>
    <row r="427" spans="1:23" x14ac:dyDescent="0.2">
      <c r="A427" s="194" t="s">
        <v>614</v>
      </c>
      <c r="B427" s="194" t="s">
        <v>467</v>
      </c>
      <c r="C427" s="195">
        <f t="shared" si="50"/>
        <v>-1.8674312314528319</v>
      </c>
      <c r="D427" s="195">
        <f t="shared" si="51"/>
        <v>0.45403765235079596</v>
      </c>
      <c r="E427" s="196"/>
      <c r="F427" s="197">
        <v>-8.2548589999999997</v>
      </c>
      <c r="G427" s="197">
        <v>0.22263640000000001</v>
      </c>
      <c r="H427" s="197">
        <v>2.7584149999999998</v>
      </c>
      <c r="I427" s="198">
        <v>1.9409910000000004</v>
      </c>
      <c r="J427" s="197">
        <f t="shared" si="49"/>
        <v>1.4211374498902876</v>
      </c>
      <c r="K427" s="199">
        <v>43754</v>
      </c>
      <c r="L427" s="200">
        <v>7.2916666666666671E-2</v>
      </c>
      <c r="M427" s="201">
        <v>3257</v>
      </c>
      <c r="N427" s="201">
        <v>515</v>
      </c>
      <c r="O427" s="201">
        <v>-5</v>
      </c>
      <c r="P427" s="201">
        <v>12</v>
      </c>
      <c r="Q427" s="194">
        <v>846582</v>
      </c>
      <c r="R427" s="194">
        <v>93696</v>
      </c>
      <c r="S427" s="202">
        <v>6.5464889999999995E-4</v>
      </c>
      <c r="T427" s="202">
        <v>2.9000000000000002E-8</v>
      </c>
      <c r="U427" s="202">
        <f t="shared" si="52"/>
        <v>1.3147062222222216E-4</v>
      </c>
      <c r="V427" s="202"/>
    </row>
    <row r="428" spans="1:23" x14ac:dyDescent="0.2">
      <c r="A428" s="194" t="s">
        <v>615</v>
      </c>
      <c r="B428" s="194" t="s">
        <v>468</v>
      </c>
      <c r="C428" s="195">
        <f t="shared" si="50"/>
        <v>-2.1623726732762361</v>
      </c>
      <c r="D428" s="195">
        <f t="shared" si="51"/>
        <v>0.45403765235079596</v>
      </c>
      <c r="E428" s="196"/>
      <c r="F428" s="197">
        <v>-8.5479129999999994</v>
      </c>
      <c r="G428" s="197">
        <v>0.2133216</v>
      </c>
      <c r="H428" s="197">
        <v>2.7381519999999999</v>
      </c>
      <c r="I428" s="198">
        <v>1.9321105000000001</v>
      </c>
      <c r="J428" s="197">
        <f t="shared" si="49"/>
        <v>1.4171818847835047</v>
      </c>
      <c r="K428" s="199">
        <v>43754</v>
      </c>
      <c r="L428" s="200">
        <v>7.4999999999999997E-2</v>
      </c>
      <c r="M428" s="201">
        <v>3330</v>
      </c>
      <c r="N428" s="201">
        <v>539</v>
      </c>
      <c r="O428" s="201">
        <v>-5</v>
      </c>
      <c r="P428" s="201">
        <v>12</v>
      </c>
      <c r="Q428" s="194">
        <v>846582</v>
      </c>
      <c r="R428" s="194">
        <v>93696</v>
      </c>
      <c r="S428" s="202">
        <v>1.5733170000000001E-3</v>
      </c>
      <c r="T428" s="202">
        <v>2.9999999999999997E-8</v>
      </c>
      <c r="U428" s="202">
        <f t="shared" si="52"/>
        <v>1.0501387222222223E-3</v>
      </c>
      <c r="V428" s="202"/>
    </row>
    <row r="429" spans="1:23" x14ac:dyDescent="0.2">
      <c r="A429" s="203"/>
      <c r="B429" s="203"/>
      <c r="C429" s="195"/>
      <c r="D429" s="195"/>
      <c r="E429" s="204"/>
      <c r="F429" s="205"/>
      <c r="G429" s="205"/>
      <c r="H429" s="205"/>
      <c r="I429" s="195"/>
      <c r="J429" s="205"/>
      <c r="K429" s="206"/>
      <c r="L429" s="207"/>
      <c r="M429" s="208"/>
      <c r="N429" s="208"/>
      <c r="O429" s="208"/>
      <c r="P429" s="208"/>
      <c r="Q429" s="203"/>
      <c r="R429" s="203"/>
      <c r="S429" s="209"/>
      <c r="T429" s="209"/>
      <c r="U429" s="203"/>
      <c r="V429" s="203"/>
    </row>
    <row r="430" spans="1:23" x14ac:dyDescent="0.2">
      <c r="A430" s="210" t="s">
        <v>616</v>
      </c>
      <c r="B430" s="210" t="s">
        <v>241</v>
      </c>
      <c r="C430" s="211"/>
      <c r="D430" s="211"/>
      <c r="E430" s="212"/>
      <c r="F430" s="213">
        <v>6.133921</v>
      </c>
      <c r="G430" s="213">
        <v>0.18682346</v>
      </c>
      <c r="H430" s="213">
        <v>2.7549519999999998</v>
      </c>
      <c r="I430" s="211">
        <v>1.9348139999999998</v>
      </c>
      <c r="J430" s="213">
        <f t="shared" ref="J430:J435" si="53">H430/I430</f>
        <v>1.4238846731520447</v>
      </c>
      <c r="K430" s="214">
        <v>43754</v>
      </c>
      <c r="L430" s="215">
        <v>7.7083333333333337E-2</v>
      </c>
      <c r="M430" s="216">
        <v>533</v>
      </c>
      <c r="N430" s="216">
        <v>742</v>
      </c>
      <c r="O430" s="216">
        <v>-6</v>
      </c>
      <c r="P430" s="216">
        <v>15</v>
      </c>
      <c r="Q430" s="210">
        <v>846582</v>
      </c>
      <c r="R430" s="210">
        <v>93696</v>
      </c>
      <c r="S430" s="217">
        <v>5.2668780000000002E-4</v>
      </c>
      <c r="T430" s="217">
        <v>2.9000000000000002E-8</v>
      </c>
      <c r="U430" s="210"/>
      <c r="V430" s="210"/>
      <c r="W430" s="30"/>
    </row>
    <row r="431" spans="1:23" x14ac:dyDescent="0.2">
      <c r="A431" s="210" t="s">
        <v>617</v>
      </c>
      <c r="B431" s="210" t="s">
        <v>241</v>
      </c>
      <c r="C431" s="211"/>
      <c r="D431" s="211"/>
      <c r="E431" s="212"/>
      <c r="F431" s="213">
        <v>5.8511980000000001</v>
      </c>
      <c r="G431" s="213">
        <v>0.15757624000000001</v>
      </c>
      <c r="H431" s="213">
        <v>2.824624</v>
      </c>
      <c r="I431" s="211">
        <v>1.9585275000000002</v>
      </c>
      <c r="J431" s="213">
        <f t="shared" si="53"/>
        <v>1.4422181970893948</v>
      </c>
      <c r="K431" s="214">
        <v>43754</v>
      </c>
      <c r="L431" s="215">
        <v>7.9166666666666663E-2</v>
      </c>
      <c r="M431" s="216">
        <v>563</v>
      </c>
      <c r="N431" s="216">
        <v>742</v>
      </c>
      <c r="O431" s="216">
        <v>-7</v>
      </c>
      <c r="P431" s="216">
        <v>15</v>
      </c>
      <c r="Q431" s="210">
        <v>846582</v>
      </c>
      <c r="R431" s="210">
        <v>93696</v>
      </c>
      <c r="S431" s="217">
        <v>5.1212920000000002E-4</v>
      </c>
      <c r="T431" s="217">
        <v>2.9000000000000002E-8</v>
      </c>
      <c r="U431" s="210"/>
      <c r="V431" s="210"/>
      <c r="W431" s="30"/>
    </row>
    <row r="432" spans="1:23" x14ac:dyDescent="0.2">
      <c r="A432" s="218" t="s">
        <v>618</v>
      </c>
      <c r="B432" s="218" t="s">
        <v>241</v>
      </c>
      <c r="C432" s="219"/>
      <c r="D432" s="219"/>
      <c r="E432" s="220"/>
      <c r="F432" s="219">
        <v>5.3325659999999999</v>
      </c>
      <c r="G432" s="219">
        <v>0.23240920000000001</v>
      </c>
      <c r="H432" s="219">
        <v>2.8561930000000002</v>
      </c>
      <c r="I432" s="211">
        <v>1.9631275000000001</v>
      </c>
      <c r="J432" s="219">
        <f t="shared" si="53"/>
        <v>1.4549197645084184</v>
      </c>
      <c r="K432" s="221">
        <v>43754</v>
      </c>
      <c r="L432" s="222">
        <v>8.1250000000000003E-2</v>
      </c>
      <c r="M432" s="223">
        <v>593</v>
      </c>
      <c r="N432" s="223">
        <v>742</v>
      </c>
      <c r="O432" s="223">
        <v>-7</v>
      </c>
      <c r="P432" s="223">
        <v>15</v>
      </c>
      <c r="Q432" s="218">
        <v>846582</v>
      </c>
      <c r="R432" s="218">
        <v>93696</v>
      </c>
      <c r="S432" s="224">
        <v>5.1157250000000002E-4</v>
      </c>
      <c r="T432" s="224">
        <v>2.9000000000000002E-8</v>
      </c>
      <c r="U432" s="218"/>
      <c r="V432" s="218"/>
      <c r="W432" s="30"/>
    </row>
    <row r="433" spans="1:23" x14ac:dyDescent="0.2">
      <c r="A433" s="210" t="s">
        <v>619</v>
      </c>
      <c r="B433" s="210" t="s">
        <v>241</v>
      </c>
      <c r="C433" s="211"/>
      <c r="D433" s="211"/>
      <c r="E433" s="212"/>
      <c r="F433" s="213">
        <v>5.8294990000000002</v>
      </c>
      <c r="G433" s="213">
        <v>0.19114516000000001</v>
      </c>
      <c r="H433" s="213">
        <v>2.7893289999999999</v>
      </c>
      <c r="I433" s="211">
        <v>1.9501350000000002</v>
      </c>
      <c r="J433" s="213">
        <f t="shared" si="53"/>
        <v>1.4303261056285845</v>
      </c>
      <c r="K433" s="214">
        <v>43754</v>
      </c>
      <c r="L433" s="215">
        <v>8.3333333333333329E-2</v>
      </c>
      <c r="M433" s="216">
        <v>623</v>
      </c>
      <c r="N433" s="216">
        <v>742</v>
      </c>
      <c r="O433" s="216">
        <v>-7</v>
      </c>
      <c r="P433" s="216">
        <v>15</v>
      </c>
      <c r="Q433" s="210">
        <v>846582</v>
      </c>
      <c r="R433" s="210">
        <v>93696</v>
      </c>
      <c r="S433" s="217">
        <v>5.1869980000000002E-4</v>
      </c>
      <c r="T433" s="217">
        <v>2.9000000000000002E-8</v>
      </c>
      <c r="U433" s="210"/>
      <c r="V433" s="210"/>
      <c r="W433" s="30"/>
    </row>
    <row r="434" spans="1:23" x14ac:dyDescent="0.2">
      <c r="A434" s="225" t="s">
        <v>620</v>
      </c>
      <c r="B434" s="225" t="s">
        <v>241</v>
      </c>
      <c r="C434" s="225"/>
      <c r="D434" s="225"/>
      <c r="E434" s="226"/>
      <c r="F434" s="227">
        <v>5.8144150000000003</v>
      </c>
      <c r="G434" s="227">
        <v>0.21737840000000003</v>
      </c>
      <c r="H434" s="227">
        <v>2.738019</v>
      </c>
      <c r="I434" s="211">
        <v>1.9297445000000002</v>
      </c>
      <c r="J434" s="227">
        <f t="shared" si="53"/>
        <v>1.4188505265852551</v>
      </c>
      <c r="K434" s="228">
        <v>43754</v>
      </c>
      <c r="L434" s="229">
        <v>8.5416666666666669E-2</v>
      </c>
      <c r="M434" s="230">
        <v>593</v>
      </c>
      <c r="N434" s="230">
        <v>652</v>
      </c>
      <c r="O434" s="230">
        <v>-8</v>
      </c>
      <c r="P434" s="230">
        <v>14</v>
      </c>
      <c r="Q434" s="225">
        <v>846582</v>
      </c>
      <c r="R434" s="225">
        <v>93696</v>
      </c>
      <c r="S434" s="231">
        <v>5.2512119999999999E-4</v>
      </c>
      <c r="T434" s="225">
        <v>2.9999999999999997E-8</v>
      </c>
      <c r="U434" s="225"/>
      <c r="V434" s="225"/>
      <c r="W434" s="30"/>
    </row>
    <row r="435" spans="1:23" x14ac:dyDescent="0.2">
      <c r="A435" s="225" t="s">
        <v>621</v>
      </c>
      <c r="B435" s="225" t="s">
        <v>241</v>
      </c>
      <c r="C435" s="225"/>
      <c r="D435" s="225"/>
      <c r="E435" s="226"/>
      <c r="F435" s="227">
        <v>5.8467500000000001</v>
      </c>
      <c r="G435" s="227">
        <v>0.14949876000000001</v>
      </c>
      <c r="H435" s="227">
        <v>2.718159</v>
      </c>
      <c r="I435" s="211">
        <v>1.9130529999999999</v>
      </c>
      <c r="J435" s="227">
        <f t="shared" si="53"/>
        <v>1.4208487689572638</v>
      </c>
      <c r="K435" s="228">
        <v>43754</v>
      </c>
      <c r="L435" s="229">
        <v>8.6805555555555552E-2</v>
      </c>
      <c r="M435" s="230">
        <v>623</v>
      </c>
      <c r="N435" s="230">
        <v>652</v>
      </c>
      <c r="O435" s="230">
        <v>-9</v>
      </c>
      <c r="P435" s="230">
        <v>13</v>
      </c>
      <c r="Q435" s="225">
        <v>846582</v>
      </c>
      <c r="R435" s="225">
        <v>93696</v>
      </c>
      <c r="S435" s="231">
        <v>5.2748930000000001E-4</v>
      </c>
      <c r="T435" s="225">
        <v>2.9000000000000002E-8</v>
      </c>
      <c r="U435" s="225"/>
      <c r="V435" s="225"/>
      <c r="W435" s="30"/>
    </row>
    <row r="436" spans="1:23" x14ac:dyDescent="0.2">
      <c r="A436" s="232"/>
      <c r="B436" s="232" t="s">
        <v>20</v>
      </c>
      <c r="C436" s="233"/>
      <c r="D436" s="233"/>
      <c r="E436" s="234"/>
      <c r="F436" s="233">
        <f>AVERAGE(F430:F435)</f>
        <v>5.8013915000000011</v>
      </c>
      <c r="G436" s="233">
        <f>2*STDEV(F430:F435)</f>
        <v>0.51835967581863474</v>
      </c>
      <c r="H436" s="233"/>
      <c r="I436" s="233"/>
      <c r="J436" s="233"/>
      <c r="K436" s="235"/>
      <c r="L436" s="236"/>
      <c r="M436" s="237"/>
      <c r="N436" s="237"/>
      <c r="O436" s="237"/>
      <c r="P436" s="237"/>
      <c r="Q436" s="232"/>
      <c r="R436" s="232"/>
      <c r="S436" s="238">
        <f>AVERAGE(S430:S431,S433:S435)</f>
        <v>5.2202545999999997E-4</v>
      </c>
      <c r="T436" s="233"/>
      <c r="U436" s="232"/>
      <c r="V436" s="232"/>
      <c r="W436" s="38"/>
    </row>
    <row r="437" spans="1:23" x14ac:dyDescent="0.2">
      <c r="A437" s="239"/>
      <c r="B437" s="239" t="s">
        <v>21</v>
      </c>
      <c r="C437" s="240">
        <v>12.33</v>
      </c>
      <c r="D437" s="240"/>
      <c r="E437" s="241">
        <f>((F437/1000+1)/(C437/1000+1)-1)*1000</f>
        <v>-6.3993781671984884</v>
      </c>
      <c r="F437" s="240">
        <f>AVERAGE(F402:F405,F430:F435)</f>
        <v>5.8517174999999995</v>
      </c>
      <c r="G437" s="240">
        <f>2*STDEV(F402:F405,F430:F435)</f>
        <v>0.45403765235079596</v>
      </c>
      <c r="H437" s="240"/>
      <c r="I437" s="240"/>
      <c r="J437" s="240"/>
      <c r="K437" s="242"/>
      <c r="L437" s="243"/>
      <c r="M437" s="244"/>
      <c r="N437" s="244"/>
      <c r="O437" s="244"/>
      <c r="P437" s="244"/>
      <c r="Q437" s="239"/>
      <c r="R437" s="239"/>
      <c r="S437" s="245">
        <f>AVERAGE(S430:S431,S433:S435,S402:S405)</f>
        <v>5.2317827777777779E-4</v>
      </c>
      <c r="T437" s="240"/>
      <c r="U437" s="239"/>
      <c r="V437" s="239"/>
      <c r="W437" s="45"/>
    </row>
    <row r="438" spans="1:23" x14ac:dyDescent="0.2">
      <c r="A438" s="203"/>
      <c r="B438" s="203"/>
      <c r="C438" s="195"/>
      <c r="D438" s="195"/>
      <c r="E438" s="204"/>
      <c r="F438" s="205"/>
      <c r="G438" s="205"/>
      <c r="H438" s="205"/>
      <c r="I438" s="197"/>
      <c r="J438" s="205"/>
      <c r="K438" s="206"/>
      <c r="L438" s="207"/>
      <c r="M438" s="208"/>
      <c r="N438" s="208"/>
      <c r="O438" s="208"/>
      <c r="P438" s="208"/>
      <c r="Q438" s="203"/>
      <c r="R438" s="203"/>
      <c r="S438" s="209"/>
      <c r="T438" s="209"/>
      <c r="U438" s="203"/>
      <c r="V438" s="203"/>
    </row>
    <row r="439" spans="1:23" x14ac:dyDescent="0.2">
      <c r="A439" s="194" t="s">
        <v>622</v>
      </c>
      <c r="B439" s="194" t="s">
        <v>469</v>
      </c>
      <c r="C439" s="195">
        <f>((F439/1000+1)/($E$464/1000+1)-1)*1000</f>
        <v>-1.8837299932604745</v>
      </c>
      <c r="D439" s="195">
        <f>$G$464</f>
        <v>0.42371787596193877</v>
      </c>
      <c r="E439" s="196"/>
      <c r="F439" s="197">
        <v>-8.2530269999999994</v>
      </c>
      <c r="G439" s="197">
        <v>0.16082256</v>
      </c>
      <c r="H439" s="197">
        <v>2.6886290000000002</v>
      </c>
      <c r="I439" s="198">
        <v>1.8967559999999999</v>
      </c>
      <c r="J439" s="197">
        <f t="shared" ref="J439:J455" si="54">H439/I439</f>
        <v>1.4174880691032481</v>
      </c>
      <c r="K439" s="199">
        <v>43754</v>
      </c>
      <c r="L439" s="200">
        <v>8.8888888888888892E-2</v>
      </c>
      <c r="M439" s="201">
        <v>3361</v>
      </c>
      <c r="N439" s="201">
        <v>541</v>
      </c>
      <c r="O439" s="201">
        <v>-5</v>
      </c>
      <c r="P439" s="201">
        <v>12</v>
      </c>
      <c r="Q439" s="194">
        <v>846582</v>
      </c>
      <c r="R439" s="194">
        <v>93696</v>
      </c>
      <c r="S439" s="202">
        <v>9.4148639999999998E-4</v>
      </c>
      <c r="T439" s="202">
        <v>2.9000000000000002E-8</v>
      </c>
      <c r="U439" s="202">
        <f>S439-$S$464</f>
        <v>4.2862777272727269E-4</v>
      </c>
      <c r="V439" s="202"/>
    </row>
    <row r="440" spans="1:23" x14ac:dyDescent="0.2">
      <c r="A440" s="194" t="s">
        <v>623</v>
      </c>
      <c r="B440" s="194" t="s">
        <v>470</v>
      </c>
      <c r="C440" s="195">
        <f t="shared" ref="C440:C455" si="55">((F440/1000+1)/($E$464/1000+1)-1)*1000</f>
        <v>-2.5161073943545942</v>
      </c>
      <c r="D440" s="195">
        <f t="shared" ref="D440:D455" si="56">$G$464</f>
        <v>0.42371787596193877</v>
      </c>
      <c r="E440" s="196"/>
      <c r="F440" s="197">
        <v>-8.8813689999999994</v>
      </c>
      <c r="G440" s="197">
        <v>0.15317604000000001</v>
      </c>
      <c r="H440" s="197">
        <v>2.6927089999999998</v>
      </c>
      <c r="I440" s="198">
        <v>1.8922690000000002</v>
      </c>
      <c r="J440" s="197">
        <f t="shared" si="54"/>
        <v>1.4230053972241787</v>
      </c>
      <c r="K440" s="199">
        <v>43754</v>
      </c>
      <c r="L440" s="200">
        <v>9.0972222222222218E-2</v>
      </c>
      <c r="M440" s="201">
        <v>3436</v>
      </c>
      <c r="N440" s="201">
        <v>555</v>
      </c>
      <c r="O440" s="201">
        <v>-6</v>
      </c>
      <c r="P440" s="201">
        <v>12</v>
      </c>
      <c r="Q440" s="194">
        <v>846582</v>
      </c>
      <c r="R440" s="194">
        <v>93696</v>
      </c>
      <c r="S440" s="202">
        <v>6.6295899999999997E-4</v>
      </c>
      <c r="T440" s="202">
        <v>2.9000000000000002E-8</v>
      </c>
      <c r="U440" s="202">
        <f t="shared" ref="U440:U455" si="57">S440-$S$464</f>
        <v>1.5010037272727267E-4</v>
      </c>
      <c r="V440" s="202"/>
    </row>
    <row r="441" spans="1:23" x14ac:dyDescent="0.2">
      <c r="A441" s="194" t="s">
        <v>624</v>
      </c>
      <c r="B441" s="194" t="s">
        <v>471</v>
      </c>
      <c r="C441" s="195">
        <f t="shared" si="55"/>
        <v>-1.9058783288259384</v>
      </c>
      <c r="D441" s="195">
        <f t="shared" si="56"/>
        <v>0.42371787596193877</v>
      </c>
      <c r="E441" s="196"/>
      <c r="F441" s="197">
        <v>-8.2750339999999998</v>
      </c>
      <c r="G441" s="197">
        <v>0.15282403999999999</v>
      </c>
      <c r="H441" s="197">
        <v>2.688456</v>
      </c>
      <c r="I441" s="198">
        <v>1.882862</v>
      </c>
      <c r="J441" s="197">
        <f t="shared" si="54"/>
        <v>1.4278561041648299</v>
      </c>
      <c r="K441" s="199">
        <v>43754</v>
      </c>
      <c r="L441" s="200">
        <v>9.3055555555555558E-2</v>
      </c>
      <c r="M441" s="201">
        <v>3507</v>
      </c>
      <c r="N441" s="201">
        <v>566</v>
      </c>
      <c r="O441" s="201">
        <v>-6</v>
      </c>
      <c r="P441" s="201">
        <v>12</v>
      </c>
      <c r="Q441" s="194">
        <v>846582</v>
      </c>
      <c r="R441" s="194">
        <v>93696</v>
      </c>
      <c r="S441" s="202">
        <v>6.4829380000000004E-4</v>
      </c>
      <c r="T441" s="202">
        <v>2.9000000000000002E-8</v>
      </c>
      <c r="U441" s="202">
        <f t="shared" si="57"/>
        <v>1.3543517272727275E-4</v>
      </c>
      <c r="V441" s="202"/>
    </row>
    <row r="442" spans="1:23" x14ac:dyDescent="0.2">
      <c r="A442" s="194" t="s">
        <v>625</v>
      </c>
      <c r="B442" s="194" t="s">
        <v>472</v>
      </c>
      <c r="C442" s="195">
        <f t="shared" si="55"/>
        <v>-2.2505709217656156</v>
      </c>
      <c r="D442" s="195">
        <f t="shared" si="56"/>
        <v>0.42371787596193877</v>
      </c>
      <c r="E442" s="196"/>
      <c r="F442" s="197">
        <v>-8.6175270000000008</v>
      </c>
      <c r="G442" s="197">
        <v>0.19082652</v>
      </c>
      <c r="H442" s="197">
        <v>2.676628</v>
      </c>
      <c r="I442" s="198">
        <v>1.8799895</v>
      </c>
      <c r="J442" s="197">
        <f t="shared" si="54"/>
        <v>1.4237462496466071</v>
      </c>
      <c r="K442" s="199">
        <v>43754</v>
      </c>
      <c r="L442" s="200">
        <v>9.5138888888888884E-2</v>
      </c>
      <c r="M442" s="201">
        <v>3557</v>
      </c>
      <c r="N442" s="201">
        <v>600</v>
      </c>
      <c r="O442" s="201">
        <v>-6</v>
      </c>
      <c r="P442" s="201">
        <v>12</v>
      </c>
      <c r="Q442" s="194">
        <v>846582</v>
      </c>
      <c r="R442" s="194">
        <v>93696</v>
      </c>
      <c r="S442" s="202">
        <v>7.0418840000000004E-4</v>
      </c>
      <c r="T442" s="202">
        <v>2.9000000000000002E-8</v>
      </c>
      <c r="U442" s="202">
        <f t="shared" si="57"/>
        <v>1.9132977272727275E-4</v>
      </c>
      <c r="V442" s="202"/>
    </row>
    <row r="443" spans="1:23" x14ac:dyDescent="0.2">
      <c r="A443" s="194" t="s">
        <v>626</v>
      </c>
      <c r="B443" s="194" t="s">
        <v>473</v>
      </c>
      <c r="C443" s="195">
        <f t="shared" si="55"/>
        <v>-1.4132134778993555</v>
      </c>
      <c r="D443" s="195">
        <f t="shared" si="56"/>
        <v>0.42371787596193877</v>
      </c>
      <c r="E443" s="196"/>
      <c r="F443" s="197">
        <v>-7.7855129999999999</v>
      </c>
      <c r="G443" s="197">
        <v>0.17092504000000003</v>
      </c>
      <c r="H443" s="197">
        <v>2.6813099999999999</v>
      </c>
      <c r="I443" s="198">
        <v>1.875108</v>
      </c>
      <c r="J443" s="197">
        <f t="shared" si="54"/>
        <v>1.4299496349010297</v>
      </c>
      <c r="K443" s="199">
        <v>43754</v>
      </c>
      <c r="L443" s="200">
        <v>9.7222222222222224E-2</v>
      </c>
      <c r="M443" s="201">
        <v>3605</v>
      </c>
      <c r="N443" s="201">
        <v>603</v>
      </c>
      <c r="O443" s="201">
        <v>-6</v>
      </c>
      <c r="P443" s="201">
        <v>13</v>
      </c>
      <c r="Q443" s="194">
        <v>846582</v>
      </c>
      <c r="R443" s="194">
        <v>93696</v>
      </c>
      <c r="S443" s="202">
        <v>5.8918200000000005E-4</v>
      </c>
      <c r="T443" s="202">
        <v>2.9000000000000002E-8</v>
      </c>
      <c r="U443" s="202">
        <f t="shared" si="57"/>
        <v>7.632337272727276E-5</v>
      </c>
      <c r="V443" s="202"/>
    </row>
    <row r="444" spans="1:23" x14ac:dyDescent="0.2">
      <c r="A444" s="194" t="s">
        <v>627</v>
      </c>
      <c r="B444" s="194" t="s">
        <v>474</v>
      </c>
      <c r="C444" s="195">
        <f t="shared" si="55"/>
        <v>-2.6407870146204493</v>
      </c>
      <c r="D444" s="195">
        <f t="shared" si="56"/>
        <v>0.42371787596193877</v>
      </c>
      <c r="E444" s="196"/>
      <c r="F444" s="197">
        <v>-9.0052529999999997</v>
      </c>
      <c r="G444" s="197">
        <v>0.15058204</v>
      </c>
      <c r="H444" s="197">
        <v>2.6519840000000001</v>
      </c>
      <c r="I444" s="198">
        <v>1.8796890000000002</v>
      </c>
      <c r="J444" s="197">
        <f t="shared" si="54"/>
        <v>1.4108631800260574</v>
      </c>
      <c r="K444" s="199">
        <v>43754</v>
      </c>
      <c r="L444" s="200">
        <v>9.930555555555555E-2</v>
      </c>
      <c r="M444" s="201">
        <v>3700</v>
      </c>
      <c r="N444" s="201">
        <v>626</v>
      </c>
      <c r="O444" s="201">
        <v>-7</v>
      </c>
      <c r="P444" s="201">
        <v>13</v>
      </c>
      <c r="Q444" s="194">
        <v>846582</v>
      </c>
      <c r="R444" s="194">
        <v>93696</v>
      </c>
      <c r="S444" s="202">
        <v>6.7579399999999996E-4</v>
      </c>
      <c r="T444" s="202">
        <v>2.9000000000000002E-8</v>
      </c>
      <c r="U444" s="202">
        <f t="shared" si="57"/>
        <v>1.6293537272727267E-4</v>
      </c>
      <c r="V444" s="202"/>
    </row>
    <row r="445" spans="1:23" x14ac:dyDescent="0.2">
      <c r="A445" s="194" t="s">
        <v>628</v>
      </c>
      <c r="B445" s="194" t="s">
        <v>475</v>
      </c>
      <c r="C445" s="195">
        <f t="shared" si="55"/>
        <v>-2.3169535302793864</v>
      </c>
      <c r="D445" s="195">
        <f t="shared" si="56"/>
        <v>0.42371787596193877</v>
      </c>
      <c r="E445" s="196"/>
      <c r="F445" s="197">
        <v>-8.6834860000000003</v>
      </c>
      <c r="G445" s="197">
        <v>0.244286</v>
      </c>
      <c r="H445" s="197">
        <v>2.747439</v>
      </c>
      <c r="I445" s="198">
        <v>1.8974695000000004</v>
      </c>
      <c r="J445" s="197">
        <f t="shared" si="54"/>
        <v>1.4479489657146001</v>
      </c>
      <c r="K445" s="199">
        <v>43754</v>
      </c>
      <c r="L445" s="200">
        <v>0.10138888888888889</v>
      </c>
      <c r="M445" s="201">
        <v>3792</v>
      </c>
      <c r="N445" s="201">
        <v>618</v>
      </c>
      <c r="O445" s="201">
        <v>-7</v>
      </c>
      <c r="P445" s="201">
        <v>12</v>
      </c>
      <c r="Q445" s="194">
        <v>846582</v>
      </c>
      <c r="R445" s="194">
        <v>93696</v>
      </c>
      <c r="S445" s="202">
        <v>6.657573E-4</v>
      </c>
      <c r="T445" s="202">
        <v>2.9999999999999997E-8</v>
      </c>
      <c r="U445" s="202">
        <f t="shared" si="57"/>
        <v>1.528986727272727E-4</v>
      </c>
      <c r="V445" s="202"/>
    </row>
    <row r="446" spans="1:23" x14ac:dyDescent="0.2">
      <c r="A446" s="194" t="s">
        <v>629</v>
      </c>
      <c r="B446" s="194" t="s">
        <v>476</v>
      </c>
      <c r="C446" s="195">
        <f t="shared" si="55"/>
        <v>-1.4009401579456737</v>
      </c>
      <c r="D446" s="195">
        <f t="shared" si="56"/>
        <v>0.42371787596193877</v>
      </c>
      <c r="E446" s="196"/>
      <c r="F446" s="197">
        <v>-7.7733179999999997</v>
      </c>
      <c r="G446" s="197">
        <v>0.20151820000000001</v>
      </c>
      <c r="H446" s="197">
        <v>2.7105640000000002</v>
      </c>
      <c r="I446" s="198">
        <v>1.8970749999999998</v>
      </c>
      <c r="J446" s="197">
        <f t="shared" si="54"/>
        <v>1.4288122504381748</v>
      </c>
      <c r="K446" s="199">
        <v>43754</v>
      </c>
      <c r="L446" s="200">
        <v>0.10347222222222222</v>
      </c>
      <c r="M446" s="201">
        <v>3856</v>
      </c>
      <c r="N446" s="201">
        <v>615</v>
      </c>
      <c r="O446" s="201">
        <v>-8</v>
      </c>
      <c r="P446" s="201">
        <v>12</v>
      </c>
      <c r="Q446" s="194">
        <v>846582</v>
      </c>
      <c r="R446" s="194">
        <v>93696</v>
      </c>
      <c r="S446" s="202">
        <v>5.4734360000000004E-4</v>
      </c>
      <c r="T446" s="202">
        <v>2.9000000000000002E-8</v>
      </c>
      <c r="U446" s="202">
        <f t="shared" si="57"/>
        <v>3.4484972727272744E-5</v>
      </c>
      <c r="V446" s="202"/>
    </row>
    <row r="447" spans="1:23" x14ac:dyDescent="0.2">
      <c r="A447" s="194" t="s">
        <v>630</v>
      </c>
      <c r="B447" s="194" t="s">
        <v>477</v>
      </c>
      <c r="C447" s="195">
        <f t="shared" si="55"/>
        <v>-2.2895748180186137</v>
      </c>
      <c r="D447" s="195">
        <f t="shared" si="56"/>
        <v>0.42371787596193877</v>
      </c>
      <c r="E447" s="196"/>
      <c r="F447" s="197">
        <v>-8.6562819999999991</v>
      </c>
      <c r="G447" s="197">
        <v>0.13534424</v>
      </c>
      <c r="H447" s="197">
        <v>2.6643780000000001</v>
      </c>
      <c r="I447" s="198">
        <v>1.8828624999999999</v>
      </c>
      <c r="J447" s="197">
        <f t="shared" si="54"/>
        <v>1.4150677492381947</v>
      </c>
      <c r="K447" s="199">
        <v>43754</v>
      </c>
      <c r="L447" s="200">
        <v>0.10555555555555556</v>
      </c>
      <c r="M447" s="201">
        <v>3936</v>
      </c>
      <c r="N447" s="201">
        <v>625</v>
      </c>
      <c r="O447" s="201">
        <v>-9</v>
      </c>
      <c r="P447" s="201">
        <v>12</v>
      </c>
      <c r="Q447" s="194">
        <v>846582</v>
      </c>
      <c r="R447" s="194">
        <v>93696</v>
      </c>
      <c r="S447" s="202">
        <v>6.8029340000000003E-4</v>
      </c>
      <c r="T447" s="202">
        <v>2.9000000000000002E-8</v>
      </c>
      <c r="U447" s="202">
        <f t="shared" si="57"/>
        <v>1.6743477272727274E-4</v>
      </c>
      <c r="V447" s="202"/>
    </row>
    <row r="448" spans="1:23" x14ac:dyDescent="0.2">
      <c r="A448" s="194" t="s">
        <v>631</v>
      </c>
      <c r="B448" s="194" t="s">
        <v>478</v>
      </c>
      <c r="C448" s="195">
        <f t="shared" si="55"/>
        <v>-1.2525270869910843</v>
      </c>
      <c r="D448" s="195">
        <f t="shared" si="56"/>
        <v>0.42371787596193877</v>
      </c>
      <c r="E448" s="196"/>
      <c r="F448" s="197">
        <v>-7.6258520000000001</v>
      </c>
      <c r="G448" s="197">
        <v>0.1796808</v>
      </c>
      <c r="H448" s="197">
        <v>2.6536629999999999</v>
      </c>
      <c r="I448" s="198">
        <v>1.8615519999999999</v>
      </c>
      <c r="J448" s="197">
        <f t="shared" si="54"/>
        <v>1.4255110789276906</v>
      </c>
      <c r="K448" s="199">
        <v>43754</v>
      </c>
      <c r="L448" s="200">
        <v>0.1076388888888889</v>
      </c>
      <c r="M448" s="201">
        <v>4005</v>
      </c>
      <c r="N448" s="201">
        <v>625</v>
      </c>
      <c r="O448" s="201">
        <v>-8</v>
      </c>
      <c r="P448" s="201">
        <v>13</v>
      </c>
      <c r="Q448" s="194">
        <v>846582</v>
      </c>
      <c r="R448" s="194">
        <v>93696</v>
      </c>
      <c r="S448" s="202">
        <v>5.6272060000000005E-4</v>
      </c>
      <c r="T448" s="202">
        <v>2.9000000000000002E-8</v>
      </c>
      <c r="U448" s="202">
        <f t="shared" si="57"/>
        <v>4.9861972727272756E-5</v>
      </c>
      <c r="V448" s="202"/>
    </row>
    <row r="449" spans="1:23" x14ac:dyDescent="0.2">
      <c r="A449" s="194" t="s">
        <v>632</v>
      </c>
      <c r="B449" s="194" t="s">
        <v>479</v>
      </c>
      <c r="C449" s="195">
        <f t="shared" si="55"/>
        <v>-2.4738235678244402</v>
      </c>
      <c r="D449" s="195">
        <f t="shared" si="56"/>
        <v>0.42371787596193877</v>
      </c>
      <c r="E449" s="196"/>
      <c r="F449" s="197">
        <v>-8.8393549999999994</v>
      </c>
      <c r="G449" s="197">
        <v>0.24886180000000002</v>
      </c>
      <c r="H449" s="197">
        <v>2.6286459999999998</v>
      </c>
      <c r="I449" s="198">
        <v>1.8520324999999997</v>
      </c>
      <c r="J449" s="197">
        <f t="shared" si="54"/>
        <v>1.4193303843210097</v>
      </c>
      <c r="K449" s="199">
        <v>43754</v>
      </c>
      <c r="L449" s="200">
        <v>0.10972222222222222</v>
      </c>
      <c r="M449" s="201">
        <v>4085</v>
      </c>
      <c r="N449" s="201">
        <v>652</v>
      </c>
      <c r="O449" s="201">
        <v>-8</v>
      </c>
      <c r="P449" s="201">
        <v>13</v>
      </c>
      <c r="Q449" s="194">
        <v>846582</v>
      </c>
      <c r="R449" s="194">
        <v>93696</v>
      </c>
      <c r="S449" s="202">
        <v>7.7209399999999997E-4</v>
      </c>
      <c r="T449" s="202">
        <v>2.9000000000000002E-8</v>
      </c>
      <c r="U449" s="202">
        <f t="shared" si="57"/>
        <v>2.5923537272727268E-4</v>
      </c>
      <c r="V449" s="202"/>
    </row>
    <row r="450" spans="1:23" s="255" customFormat="1" x14ac:dyDescent="0.2">
      <c r="A450" s="265" t="s">
        <v>633</v>
      </c>
      <c r="B450" s="265" t="s">
        <v>480</v>
      </c>
      <c r="C450" s="266">
        <f t="shared" si="55"/>
        <v>-4.9803837244838389</v>
      </c>
      <c r="D450" s="266">
        <f t="shared" si="56"/>
        <v>0.42371787596193877</v>
      </c>
      <c r="E450" s="267"/>
      <c r="F450" s="268">
        <v>-11.32992</v>
      </c>
      <c r="G450" s="268">
        <v>0.15318528000000001</v>
      </c>
      <c r="H450" s="268">
        <v>2.620174</v>
      </c>
      <c r="I450" s="266">
        <v>1.8409739999999999</v>
      </c>
      <c r="J450" s="268">
        <f t="shared" si="54"/>
        <v>1.4232542121724696</v>
      </c>
      <c r="K450" s="269">
        <v>43754</v>
      </c>
      <c r="L450" s="270">
        <v>0.11180555555555556</v>
      </c>
      <c r="M450" s="271">
        <v>4114</v>
      </c>
      <c r="N450" s="271">
        <v>611</v>
      </c>
      <c r="O450" s="271">
        <v>-8</v>
      </c>
      <c r="P450" s="271">
        <v>14</v>
      </c>
      <c r="Q450" s="265">
        <v>846582</v>
      </c>
      <c r="R450" s="265">
        <v>93696</v>
      </c>
      <c r="S450" s="272">
        <v>5.3269549999999998E-4</v>
      </c>
      <c r="T450" s="272">
        <v>2.9000000000000002E-8</v>
      </c>
      <c r="U450" s="272">
        <f t="shared" si="57"/>
        <v>1.9836872727272683E-5</v>
      </c>
      <c r="V450" s="273"/>
      <c r="W450" s="183" t="s">
        <v>1363</v>
      </c>
    </row>
    <row r="451" spans="1:23" x14ac:dyDescent="0.2">
      <c r="A451" s="194" t="s">
        <v>634</v>
      </c>
      <c r="B451" s="194" t="s">
        <v>635</v>
      </c>
      <c r="C451" s="195">
        <f t="shared" si="55"/>
        <v>-0.96073607585100973</v>
      </c>
      <c r="D451" s="195">
        <f t="shared" si="56"/>
        <v>0.42371787596193877</v>
      </c>
      <c r="E451" s="196"/>
      <c r="F451" s="197">
        <v>-7.3359230000000002</v>
      </c>
      <c r="G451" s="197">
        <v>0.16320688</v>
      </c>
      <c r="H451" s="197">
        <v>2.751007</v>
      </c>
      <c r="I451" s="198">
        <v>1.911063</v>
      </c>
      <c r="J451" s="197">
        <f t="shared" si="54"/>
        <v>1.4395166459713782</v>
      </c>
      <c r="K451" s="199">
        <v>43754</v>
      </c>
      <c r="L451" s="200">
        <v>0.11458333333333333</v>
      </c>
      <c r="M451" s="201">
        <v>4140</v>
      </c>
      <c r="N451" s="201">
        <v>645</v>
      </c>
      <c r="O451" s="201">
        <v>-9</v>
      </c>
      <c r="P451" s="201">
        <v>12</v>
      </c>
      <c r="Q451" s="194">
        <v>846582</v>
      </c>
      <c r="R451" s="194">
        <v>93696</v>
      </c>
      <c r="S451" s="202">
        <v>5.7658000000000004E-4</v>
      </c>
      <c r="T451" s="202">
        <v>2.9000000000000002E-8</v>
      </c>
      <c r="U451" s="202">
        <f t="shared" si="57"/>
        <v>6.3721372727272747E-5</v>
      </c>
      <c r="V451" s="202"/>
    </row>
    <row r="452" spans="1:23" x14ac:dyDescent="0.2">
      <c r="A452" s="194" t="s">
        <v>636</v>
      </c>
      <c r="B452" s="194" t="s">
        <v>481</v>
      </c>
      <c r="C452" s="195">
        <f t="shared" si="55"/>
        <v>-2.6772356046527168</v>
      </c>
      <c r="D452" s="195">
        <f t="shared" si="56"/>
        <v>0.42371787596193877</v>
      </c>
      <c r="E452" s="196"/>
      <c r="F452" s="197">
        <v>-9.0414689999999993</v>
      </c>
      <c r="G452" s="197">
        <v>0.19928466</v>
      </c>
      <c r="H452" s="197">
        <v>2.7612909999999999</v>
      </c>
      <c r="I452" s="198">
        <v>1.9312089999999997</v>
      </c>
      <c r="J452" s="197">
        <f t="shared" si="54"/>
        <v>1.4298250474184826</v>
      </c>
      <c r="K452" s="199">
        <v>43754</v>
      </c>
      <c r="L452" s="200">
        <v>0.11666666666666667</v>
      </c>
      <c r="M452" s="201">
        <v>4185</v>
      </c>
      <c r="N452" s="201">
        <v>652</v>
      </c>
      <c r="O452" s="201">
        <v>-9</v>
      </c>
      <c r="P452" s="201">
        <v>13</v>
      </c>
      <c r="Q452" s="194">
        <v>846582</v>
      </c>
      <c r="R452" s="194">
        <v>93696</v>
      </c>
      <c r="S452" s="202">
        <v>6.0426589999999997E-4</v>
      </c>
      <c r="T452" s="202">
        <v>2.9000000000000002E-8</v>
      </c>
      <c r="U452" s="202">
        <f t="shared" si="57"/>
        <v>9.1407272727272678E-5</v>
      </c>
      <c r="V452" s="202"/>
    </row>
    <row r="453" spans="1:23" x14ac:dyDescent="0.2">
      <c r="A453" s="194" t="s">
        <v>637</v>
      </c>
      <c r="B453" s="194" t="s">
        <v>482</v>
      </c>
      <c r="C453" s="195">
        <f t="shared" si="55"/>
        <v>-2.3752122979840973</v>
      </c>
      <c r="D453" s="195">
        <f t="shared" si="56"/>
        <v>0.42371787596193877</v>
      </c>
      <c r="E453" s="196"/>
      <c r="F453" s="197">
        <v>-8.7413729999999994</v>
      </c>
      <c r="G453" s="197">
        <v>0.29019059999999997</v>
      </c>
      <c r="H453" s="197">
        <v>2.8366180000000001</v>
      </c>
      <c r="I453" s="198">
        <v>1.9638409999999999</v>
      </c>
      <c r="J453" s="197">
        <f t="shared" si="54"/>
        <v>1.4444234538335843</v>
      </c>
      <c r="K453" s="199">
        <v>43754</v>
      </c>
      <c r="L453" s="200">
        <v>0.11874999999999999</v>
      </c>
      <c r="M453" s="201">
        <v>4171</v>
      </c>
      <c r="N453" s="201">
        <v>668</v>
      </c>
      <c r="O453" s="201">
        <v>-9</v>
      </c>
      <c r="P453" s="201">
        <v>12</v>
      </c>
      <c r="Q453" s="194">
        <v>846582</v>
      </c>
      <c r="R453" s="194">
        <v>93696</v>
      </c>
      <c r="S453" s="202">
        <v>5.3806950000000002E-4</v>
      </c>
      <c r="T453" s="202">
        <v>2.7999999999999999E-8</v>
      </c>
      <c r="U453" s="202">
        <f t="shared" si="57"/>
        <v>2.521087272727273E-5</v>
      </c>
      <c r="V453" s="202"/>
    </row>
    <row r="454" spans="1:23" x14ac:dyDescent="0.2">
      <c r="A454" s="194" t="s">
        <v>638</v>
      </c>
      <c r="B454" s="194" t="s">
        <v>483</v>
      </c>
      <c r="C454" s="195">
        <f t="shared" si="55"/>
        <v>-2.1973180985832563</v>
      </c>
      <c r="D454" s="195">
        <f t="shared" si="56"/>
        <v>0.42371787596193877</v>
      </c>
      <c r="E454" s="196"/>
      <c r="F454" s="197">
        <v>-8.5646140000000006</v>
      </c>
      <c r="G454" s="197">
        <v>0.1142164</v>
      </c>
      <c r="H454" s="197">
        <v>2.8731499999999999</v>
      </c>
      <c r="I454" s="198">
        <v>1.9990265</v>
      </c>
      <c r="J454" s="197">
        <f t="shared" si="54"/>
        <v>1.4372745934083415</v>
      </c>
      <c r="K454" s="199">
        <v>43754</v>
      </c>
      <c r="L454" s="200">
        <v>0.12083333333333333</v>
      </c>
      <c r="M454" s="201">
        <v>4327</v>
      </c>
      <c r="N454" s="201">
        <v>627</v>
      </c>
      <c r="O454" s="201">
        <v>-10</v>
      </c>
      <c r="P454" s="201">
        <v>13</v>
      </c>
      <c r="Q454" s="194">
        <v>846582</v>
      </c>
      <c r="R454" s="194">
        <v>93696</v>
      </c>
      <c r="S454" s="202">
        <v>6.9245750000000001E-4</v>
      </c>
      <c r="T454" s="202">
        <v>2.7999999999999999E-8</v>
      </c>
      <c r="U454" s="202">
        <f t="shared" si="57"/>
        <v>1.7959887272727272E-4</v>
      </c>
      <c r="V454" s="202"/>
    </row>
    <row r="455" spans="1:23" x14ac:dyDescent="0.2">
      <c r="A455" s="194" t="s">
        <v>639</v>
      </c>
      <c r="B455" s="194" t="s">
        <v>484</v>
      </c>
      <c r="C455" s="195">
        <f t="shared" si="55"/>
        <v>-2.6686498160077843</v>
      </c>
      <c r="D455" s="195">
        <f t="shared" si="56"/>
        <v>0.42371787596193877</v>
      </c>
      <c r="E455" s="196"/>
      <c r="F455" s="197">
        <v>-9.0329379999999997</v>
      </c>
      <c r="G455" s="197">
        <v>0.17804641999999998</v>
      </c>
      <c r="H455" s="197">
        <v>2.8698600000000001</v>
      </c>
      <c r="I455" s="198">
        <v>2.0028004999999998</v>
      </c>
      <c r="J455" s="197">
        <f t="shared" si="54"/>
        <v>1.4329235488007919</v>
      </c>
      <c r="K455" s="199">
        <v>43754</v>
      </c>
      <c r="L455" s="200">
        <v>0.12291666666666666</v>
      </c>
      <c r="M455" s="201">
        <v>4352</v>
      </c>
      <c r="N455" s="201">
        <v>663</v>
      </c>
      <c r="O455" s="201">
        <v>-10</v>
      </c>
      <c r="P455" s="201">
        <v>13</v>
      </c>
      <c r="Q455" s="194">
        <v>846582</v>
      </c>
      <c r="R455" s="194">
        <v>93696</v>
      </c>
      <c r="S455" s="202">
        <v>6.6175999999999995E-4</v>
      </c>
      <c r="T455" s="202">
        <v>2.9000000000000002E-8</v>
      </c>
      <c r="U455" s="202">
        <f t="shared" si="57"/>
        <v>1.4890137272727266E-4</v>
      </c>
      <c r="V455" s="202"/>
    </row>
    <row r="456" spans="1:23" x14ac:dyDescent="0.2">
      <c r="A456" s="203"/>
      <c r="B456" s="203"/>
      <c r="C456" s="195"/>
      <c r="D456" s="195"/>
      <c r="E456" s="204"/>
      <c r="F456" s="205"/>
      <c r="G456" s="205"/>
      <c r="H456" s="205"/>
      <c r="I456" s="195"/>
      <c r="J456" s="205"/>
      <c r="K456" s="206"/>
      <c r="L456" s="207"/>
      <c r="M456" s="208"/>
      <c r="N456" s="208"/>
      <c r="O456" s="208"/>
      <c r="P456" s="208"/>
      <c r="Q456" s="203"/>
      <c r="R456" s="203"/>
      <c r="S456" s="209"/>
      <c r="T456" s="209"/>
      <c r="U456" s="203"/>
      <c r="V456" s="203"/>
    </row>
    <row r="457" spans="1:23" x14ac:dyDescent="0.2">
      <c r="A457" s="210" t="s">
        <v>640</v>
      </c>
      <c r="B457" s="210" t="s">
        <v>241</v>
      </c>
      <c r="C457" s="211"/>
      <c r="D457" s="211"/>
      <c r="E457" s="212"/>
      <c r="F457" s="213">
        <v>5.831099</v>
      </c>
      <c r="G457" s="213">
        <v>0.19728039999999999</v>
      </c>
      <c r="H457" s="213">
        <v>2.8424480000000001</v>
      </c>
      <c r="I457" s="211">
        <v>1.9893379999999998</v>
      </c>
      <c r="J457" s="213">
        <f t="shared" ref="J457:J462" si="58">H457/I457</f>
        <v>1.4288411521822839</v>
      </c>
      <c r="K457" s="214">
        <v>43754</v>
      </c>
      <c r="L457" s="215">
        <v>0.125</v>
      </c>
      <c r="M457" s="216">
        <v>533</v>
      </c>
      <c r="N457" s="216">
        <v>712</v>
      </c>
      <c r="O457" s="216">
        <v>-7</v>
      </c>
      <c r="P457" s="216">
        <v>14</v>
      </c>
      <c r="Q457" s="210">
        <v>846582</v>
      </c>
      <c r="R457" s="210">
        <v>93696</v>
      </c>
      <c r="S457" s="217">
        <v>5.0058950000000002E-4</v>
      </c>
      <c r="T457" s="217">
        <v>2.9000000000000002E-8</v>
      </c>
      <c r="U457" s="210"/>
      <c r="V457" s="210"/>
      <c r="W457" s="30"/>
    </row>
    <row r="458" spans="1:23" x14ac:dyDescent="0.2">
      <c r="A458" s="210" t="s">
        <v>641</v>
      </c>
      <c r="B458" s="210" t="s">
        <v>241</v>
      </c>
      <c r="C458" s="211"/>
      <c r="D458" s="211"/>
      <c r="E458" s="212"/>
      <c r="F458" s="213">
        <v>5.9815810000000003</v>
      </c>
      <c r="G458" s="213">
        <v>0.13958904</v>
      </c>
      <c r="H458" s="213">
        <v>2.8247170000000001</v>
      </c>
      <c r="I458" s="211">
        <v>1.9779600000000002</v>
      </c>
      <c r="J458" s="213">
        <f t="shared" si="58"/>
        <v>1.4280961192339581</v>
      </c>
      <c r="K458" s="214">
        <v>43754</v>
      </c>
      <c r="L458" s="215">
        <v>0.12708333333333333</v>
      </c>
      <c r="M458" s="216">
        <v>563</v>
      </c>
      <c r="N458" s="216">
        <v>712</v>
      </c>
      <c r="O458" s="216">
        <v>-8</v>
      </c>
      <c r="P458" s="216">
        <v>14</v>
      </c>
      <c r="Q458" s="210">
        <v>846582</v>
      </c>
      <c r="R458" s="210">
        <v>93696</v>
      </c>
      <c r="S458" s="217">
        <v>5.0067890000000004E-4</v>
      </c>
      <c r="T458" s="217">
        <v>2.9000000000000002E-8</v>
      </c>
      <c r="U458" s="210"/>
      <c r="V458" s="210"/>
      <c r="W458" s="30"/>
    </row>
    <row r="459" spans="1:23" x14ac:dyDescent="0.2">
      <c r="A459" s="210" t="s">
        <v>642</v>
      </c>
      <c r="B459" s="210" t="s">
        <v>241</v>
      </c>
      <c r="C459" s="211"/>
      <c r="D459" s="211"/>
      <c r="E459" s="212"/>
      <c r="F459" s="213">
        <v>5.8759829999999997</v>
      </c>
      <c r="G459" s="213">
        <v>0.211503</v>
      </c>
      <c r="H459" s="213">
        <v>2.7909760000000001</v>
      </c>
      <c r="I459" s="211">
        <v>1.9599545000000003</v>
      </c>
      <c r="J459" s="213">
        <f t="shared" si="58"/>
        <v>1.4240004040910132</v>
      </c>
      <c r="K459" s="214">
        <v>43754</v>
      </c>
      <c r="L459" s="215">
        <v>0.12916666666666668</v>
      </c>
      <c r="M459" s="216">
        <v>593</v>
      </c>
      <c r="N459" s="216">
        <v>712</v>
      </c>
      <c r="O459" s="216">
        <v>-8</v>
      </c>
      <c r="P459" s="216">
        <v>14</v>
      </c>
      <c r="Q459" s="210">
        <v>846582</v>
      </c>
      <c r="R459" s="210">
        <v>93696</v>
      </c>
      <c r="S459" s="217">
        <v>5.0781679999999997E-4</v>
      </c>
      <c r="T459" s="217">
        <v>2.9000000000000002E-8</v>
      </c>
      <c r="U459" s="210"/>
      <c r="V459" s="210"/>
      <c r="W459" s="30"/>
    </row>
    <row r="460" spans="1:23" x14ac:dyDescent="0.2">
      <c r="A460" s="210" t="s">
        <v>643</v>
      </c>
      <c r="B460" s="210" t="s">
        <v>241</v>
      </c>
      <c r="C460" s="211"/>
      <c r="D460" s="211"/>
      <c r="E460" s="212"/>
      <c r="F460" s="213">
        <v>5.897297</v>
      </c>
      <c r="G460" s="213">
        <v>0.19913997999999999</v>
      </c>
      <c r="H460" s="213">
        <v>2.7740999999999998</v>
      </c>
      <c r="I460" s="211">
        <v>1.9482385000000002</v>
      </c>
      <c r="J460" s="213">
        <f t="shared" si="58"/>
        <v>1.4239016424323816</v>
      </c>
      <c r="K460" s="214">
        <v>43754</v>
      </c>
      <c r="L460" s="215">
        <v>0.13055555555555556</v>
      </c>
      <c r="M460" s="216">
        <v>623</v>
      </c>
      <c r="N460" s="216">
        <v>712</v>
      </c>
      <c r="O460" s="216">
        <v>-8</v>
      </c>
      <c r="P460" s="216">
        <v>14</v>
      </c>
      <c r="Q460" s="210">
        <v>846582</v>
      </c>
      <c r="R460" s="210">
        <v>93696</v>
      </c>
      <c r="S460" s="217">
        <v>5.0857729999999996E-4</v>
      </c>
      <c r="T460" s="217">
        <v>2.9000000000000002E-8</v>
      </c>
      <c r="U460" s="210"/>
      <c r="V460" s="210"/>
      <c r="W460" s="30"/>
    </row>
    <row r="461" spans="1:23" x14ac:dyDescent="0.2">
      <c r="A461" s="225" t="s">
        <v>644</v>
      </c>
      <c r="B461" s="225" t="s">
        <v>241</v>
      </c>
      <c r="C461" s="225"/>
      <c r="D461" s="225"/>
      <c r="E461" s="226"/>
      <c r="F461" s="227">
        <v>6.207433</v>
      </c>
      <c r="G461" s="227">
        <v>0.17710509999999999</v>
      </c>
      <c r="H461" s="227">
        <v>2.749069</v>
      </c>
      <c r="I461" s="211">
        <v>1.930796</v>
      </c>
      <c r="J461" s="227">
        <f t="shared" si="58"/>
        <v>1.423800857263015</v>
      </c>
      <c r="K461" s="228">
        <v>43754</v>
      </c>
      <c r="L461" s="215">
        <v>0.13263888888888889</v>
      </c>
      <c r="M461" s="230">
        <v>533</v>
      </c>
      <c r="N461" s="230">
        <v>622</v>
      </c>
      <c r="O461" s="230">
        <v>-7</v>
      </c>
      <c r="P461" s="230">
        <v>14</v>
      </c>
      <c r="Q461" s="225">
        <v>846582</v>
      </c>
      <c r="R461" s="225">
        <v>93696</v>
      </c>
      <c r="S461" s="231">
        <v>5.04131E-4</v>
      </c>
      <c r="T461" s="225">
        <v>2.9000000000000002E-8</v>
      </c>
      <c r="U461" s="225"/>
      <c r="V461" s="225"/>
      <c r="W461" s="30"/>
    </row>
    <row r="462" spans="1:23" x14ac:dyDescent="0.2">
      <c r="A462" s="225" t="s">
        <v>645</v>
      </c>
      <c r="B462" s="225" t="s">
        <v>241</v>
      </c>
      <c r="C462" s="225"/>
      <c r="D462" s="225"/>
      <c r="E462" s="226"/>
      <c r="F462" s="227">
        <v>5.838266</v>
      </c>
      <c r="G462" s="227">
        <v>0.14193623999999999</v>
      </c>
      <c r="H462" s="227">
        <v>2.7402259999999998</v>
      </c>
      <c r="I462" s="211">
        <v>1.9280735000000002</v>
      </c>
      <c r="J462" s="227">
        <f t="shared" si="58"/>
        <v>1.4212248651309194</v>
      </c>
      <c r="K462" s="228">
        <v>43754</v>
      </c>
      <c r="L462" s="215">
        <v>0.13472222222222222</v>
      </c>
      <c r="M462" s="230">
        <v>563</v>
      </c>
      <c r="N462" s="230">
        <v>622</v>
      </c>
      <c r="O462" s="230">
        <v>-7</v>
      </c>
      <c r="P462" s="230">
        <v>14</v>
      </c>
      <c r="Q462" s="225">
        <v>846582</v>
      </c>
      <c r="R462" s="225">
        <v>93696</v>
      </c>
      <c r="S462" s="231">
        <v>5.0952409999999995E-4</v>
      </c>
      <c r="T462" s="225">
        <v>2.9000000000000002E-8</v>
      </c>
      <c r="U462" s="225"/>
      <c r="V462" s="225"/>
      <c r="W462" s="30"/>
    </row>
    <row r="463" spans="1:23" x14ac:dyDescent="0.2">
      <c r="A463" s="232"/>
      <c r="B463" s="232" t="s">
        <v>20</v>
      </c>
      <c r="C463" s="233"/>
      <c r="D463" s="233"/>
      <c r="E463" s="234"/>
      <c r="F463" s="233">
        <f xml:space="preserve"> AVERAGE($F$457:$F$462)</f>
        <v>5.9386098333333335</v>
      </c>
      <c r="G463" s="233">
        <f xml:space="preserve"> 2 * STDEV($F$457:$F$462)</f>
        <v>0.28477183951343699</v>
      </c>
      <c r="H463" s="233"/>
      <c r="I463" s="233"/>
      <c r="J463" s="233"/>
      <c r="K463" s="235"/>
      <c r="L463" s="236"/>
      <c r="M463" s="237"/>
      <c r="N463" s="237"/>
      <c r="O463" s="237"/>
      <c r="P463" s="237"/>
      <c r="Q463" s="232"/>
      <c r="R463" s="232"/>
      <c r="S463" s="238">
        <f>AVERAGE(S457:S462)</f>
        <v>5.0521959999999999E-4</v>
      </c>
      <c r="T463" s="233"/>
      <c r="U463" s="232"/>
      <c r="V463" s="232"/>
      <c r="W463" s="38"/>
    </row>
    <row r="464" spans="1:23" x14ac:dyDescent="0.2">
      <c r="A464" s="239"/>
      <c r="B464" s="239" t="s">
        <v>21</v>
      </c>
      <c r="C464" s="240">
        <v>12.33</v>
      </c>
      <c r="D464" s="240"/>
      <c r="E464" s="241">
        <f>((F464/1000+1)/(C464/1000+1)-1)*1000</f>
        <v>-6.3813176862616006</v>
      </c>
      <c r="F464" s="240">
        <f>AVERAGE(F457:F462,F430:F435)</f>
        <v>5.870000666666666</v>
      </c>
      <c r="G464" s="240">
        <f>2*STDEV(F457:F462,F430:F435)</f>
        <v>0.42371787596193877</v>
      </c>
      <c r="H464" s="240"/>
      <c r="I464" s="240"/>
      <c r="J464" s="240"/>
      <c r="K464" s="242"/>
      <c r="L464" s="243"/>
      <c r="M464" s="244"/>
      <c r="N464" s="244"/>
      <c r="O464" s="244"/>
      <c r="P464" s="244"/>
      <c r="Q464" s="239"/>
      <c r="R464" s="239"/>
      <c r="S464" s="245">
        <f>AVERAGE(S457:S462,S430:S431,S433:S435)</f>
        <v>5.1285862727272729E-4</v>
      </c>
      <c r="T464" s="240"/>
      <c r="U464" s="239"/>
      <c r="V464" s="239"/>
      <c r="W464" s="45"/>
    </row>
    <row r="465" spans="1:23" x14ac:dyDescent="0.2">
      <c r="A465" s="45"/>
      <c r="B465" s="45"/>
      <c r="C465" s="46"/>
      <c r="D465" s="46"/>
      <c r="E465" s="47"/>
      <c r="F465" s="46"/>
      <c r="G465" s="46"/>
      <c r="H465" s="46"/>
      <c r="I465" s="46"/>
      <c r="J465" s="46"/>
      <c r="K465" s="48"/>
      <c r="L465" s="49"/>
      <c r="M465" s="50"/>
      <c r="N465" s="50"/>
      <c r="O465" s="50"/>
      <c r="P465" s="50"/>
      <c r="Q465" s="45"/>
      <c r="R465" s="45"/>
      <c r="S465" s="51"/>
      <c r="T465" s="51"/>
      <c r="U465" s="45"/>
      <c r="V465" s="144"/>
      <c r="W465" s="45"/>
    </row>
    <row r="466" spans="1:23" x14ac:dyDescent="0.2">
      <c r="A466" s="64"/>
      <c r="B466" s="65">
        <v>43754</v>
      </c>
      <c r="C466" s="64"/>
      <c r="D466" s="64"/>
      <c r="E466" s="66"/>
      <c r="F466" s="64"/>
      <c r="G466" s="64"/>
      <c r="H466" s="64"/>
      <c r="I466" s="64"/>
      <c r="J466" s="64"/>
      <c r="K466" s="64"/>
      <c r="L466" s="64"/>
      <c r="M466" s="64"/>
      <c r="N466" s="64"/>
      <c r="O466" s="68"/>
      <c r="P466" s="68"/>
      <c r="Q466" s="64"/>
      <c r="R466" s="64"/>
      <c r="S466" s="69"/>
      <c r="T466" s="64"/>
      <c r="U466" s="64"/>
      <c r="V466" s="148"/>
      <c r="W466" s="64"/>
    </row>
    <row r="467" spans="1:23" x14ac:dyDescent="0.2">
      <c r="A467" s="52"/>
      <c r="B467" s="52" t="s">
        <v>655</v>
      </c>
      <c r="C467" s="52"/>
      <c r="D467" s="52"/>
      <c r="E467" s="53"/>
      <c r="F467" s="52"/>
      <c r="G467" s="52"/>
      <c r="H467" s="52"/>
      <c r="I467" s="52"/>
      <c r="J467" s="52"/>
      <c r="K467" s="52"/>
      <c r="L467" s="52"/>
      <c r="M467" s="52"/>
      <c r="N467" s="52"/>
      <c r="O467" s="55"/>
      <c r="P467" s="55"/>
      <c r="Q467" s="52"/>
      <c r="R467" s="52"/>
      <c r="S467" s="56"/>
      <c r="T467" s="52"/>
      <c r="U467" s="52"/>
      <c r="V467" s="146"/>
      <c r="W467" s="52"/>
    </row>
    <row r="468" spans="1:23" x14ac:dyDescent="0.2">
      <c r="A468" s="25"/>
      <c r="B468" s="25" t="s">
        <v>236</v>
      </c>
      <c r="C468" s="25"/>
      <c r="D468" s="25"/>
      <c r="E468" s="26"/>
      <c r="F468" s="25"/>
      <c r="G468" s="25"/>
      <c r="H468" s="25"/>
      <c r="I468" s="25"/>
      <c r="J468" s="25"/>
      <c r="K468" s="25"/>
      <c r="L468" s="25"/>
      <c r="M468" s="25"/>
      <c r="N468" s="25"/>
      <c r="O468" s="28"/>
      <c r="P468" s="28"/>
      <c r="Q468" s="25"/>
      <c r="R468" s="25"/>
      <c r="S468" s="29"/>
      <c r="T468" s="25"/>
      <c r="U468" s="25"/>
      <c r="V468" s="141"/>
      <c r="W468" s="25"/>
    </row>
    <row r="469" spans="1:23" x14ac:dyDescent="0.2">
      <c r="A469" s="30" t="s">
        <v>651</v>
      </c>
      <c r="B469" s="30" t="s">
        <v>241</v>
      </c>
      <c r="C469" s="31"/>
      <c r="D469" s="31"/>
      <c r="E469" s="32"/>
      <c r="F469" s="33">
        <v>5.8598920000000003</v>
      </c>
      <c r="G469" s="33">
        <v>0.23827619999999999</v>
      </c>
      <c r="H469" s="33">
        <v>2.7505280000000001</v>
      </c>
      <c r="I469" s="31">
        <v>1.9085469999999998</v>
      </c>
      <c r="J469" s="33">
        <f>H469/I469</f>
        <v>1.4411633562076283</v>
      </c>
      <c r="K469" s="34">
        <v>43754</v>
      </c>
      <c r="L469" s="35">
        <v>0.34166666666666667</v>
      </c>
      <c r="M469" s="36">
        <v>1118</v>
      </c>
      <c r="N469" s="36">
        <v>861</v>
      </c>
      <c r="O469" s="36">
        <v>-8</v>
      </c>
      <c r="P469" s="36">
        <v>18</v>
      </c>
      <c r="Q469" s="30">
        <v>844734</v>
      </c>
      <c r="R469" s="30">
        <v>92745</v>
      </c>
      <c r="S469" s="37">
        <v>5.0151109999999998E-4</v>
      </c>
      <c r="T469" s="37">
        <v>2.7999999999999999E-8</v>
      </c>
      <c r="U469" s="30"/>
      <c r="V469" s="142"/>
      <c r="W469" s="30"/>
    </row>
    <row r="470" spans="1:23" x14ac:dyDescent="0.2">
      <c r="A470" s="30" t="s">
        <v>652</v>
      </c>
      <c r="B470" s="30" t="s">
        <v>241</v>
      </c>
      <c r="C470" s="31"/>
      <c r="D470" s="31"/>
      <c r="E470" s="32"/>
      <c r="F470" s="33">
        <v>6.0618679999999996</v>
      </c>
      <c r="G470" s="33">
        <v>0.2087686</v>
      </c>
      <c r="H470" s="33">
        <v>2.7213229999999999</v>
      </c>
      <c r="I470" s="31">
        <v>1.9030834999999999</v>
      </c>
      <c r="J470" s="33">
        <f>H470/I470</f>
        <v>1.4299545973679033</v>
      </c>
      <c r="K470" s="34">
        <v>43754</v>
      </c>
      <c r="L470" s="35">
        <v>0.34375</v>
      </c>
      <c r="M470" s="36">
        <v>1148</v>
      </c>
      <c r="N470" s="36">
        <v>861</v>
      </c>
      <c r="O470" s="36">
        <v>-9</v>
      </c>
      <c r="P470" s="36">
        <v>17</v>
      </c>
      <c r="Q470" s="30">
        <v>844734</v>
      </c>
      <c r="R470" s="30">
        <v>92745</v>
      </c>
      <c r="S470" s="37">
        <v>5.1532019999999995E-4</v>
      </c>
      <c r="T470" s="37">
        <v>2.9000000000000002E-8</v>
      </c>
      <c r="U470" s="30"/>
      <c r="V470" s="142"/>
      <c r="W470" s="30"/>
    </row>
    <row r="471" spans="1:23" x14ac:dyDescent="0.2">
      <c r="A471" s="30" t="s">
        <v>653</v>
      </c>
      <c r="B471" s="30" t="s">
        <v>241</v>
      </c>
      <c r="C471" s="31"/>
      <c r="D471" s="31"/>
      <c r="E471" s="32"/>
      <c r="F471" s="33">
        <v>5.9503079999999997</v>
      </c>
      <c r="G471" s="33">
        <v>0.17705872</v>
      </c>
      <c r="H471" s="33">
        <v>2.6879439999999999</v>
      </c>
      <c r="I471" s="31">
        <v>1.8824299999999996</v>
      </c>
      <c r="J471" s="33">
        <f>H471/I471</f>
        <v>1.4279117948608981</v>
      </c>
      <c r="K471" s="34">
        <v>43754</v>
      </c>
      <c r="L471" s="35">
        <v>0.34583333333333333</v>
      </c>
      <c r="M471" s="36">
        <v>1178</v>
      </c>
      <c r="N471" s="36">
        <v>861</v>
      </c>
      <c r="O471" s="36">
        <v>-9</v>
      </c>
      <c r="P471" s="36">
        <v>17</v>
      </c>
      <c r="Q471" s="30">
        <v>844734</v>
      </c>
      <c r="R471" s="30">
        <v>92745</v>
      </c>
      <c r="S471" s="37">
        <v>5.1505850000000005E-4</v>
      </c>
      <c r="T471" s="37">
        <v>2.9000000000000002E-8</v>
      </c>
      <c r="U471" s="30"/>
      <c r="V471" s="142"/>
      <c r="W471" s="30"/>
    </row>
    <row r="472" spans="1:23" x14ac:dyDescent="0.2">
      <c r="A472" s="30" t="s">
        <v>654</v>
      </c>
      <c r="B472" s="30" t="s">
        <v>241</v>
      </c>
      <c r="C472" s="31"/>
      <c r="D472" s="31"/>
      <c r="E472" s="32"/>
      <c r="F472" s="33">
        <v>5.5805319999999998</v>
      </c>
      <c r="G472" s="33">
        <v>0.15604048000000001</v>
      </c>
      <c r="H472" s="33">
        <v>2.6603810000000001</v>
      </c>
      <c r="I472" s="31">
        <v>1.8737935000000003</v>
      </c>
      <c r="J472" s="33">
        <f>H472/I472</f>
        <v>1.4197834499906203</v>
      </c>
      <c r="K472" s="34">
        <v>43754</v>
      </c>
      <c r="L472" s="35">
        <v>0.34791666666666665</v>
      </c>
      <c r="M472" s="36">
        <v>1208</v>
      </c>
      <c r="N472" s="36">
        <v>861</v>
      </c>
      <c r="O472" s="36">
        <v>-9</v>
      </c>
      <c r="P472" s="36">
        <v>16</v>
      </c>
      <c r="Q472" s="30">
        <v>844734</v>
      </c>
      <c r="R472" s="30">
        <v>92745</v>
      </c>
      <c r="S472" s="37">
        <v>5.2126600000000005E-4</v>
      </c>
      <c r="T472" s="37">
        <v>2.7999999999999999E-8</v>
      </c>
      <c r="U472" s="30"/>
      <c r="V472" s="142"/>
      <c r="W472" s="30"/>
    </row>
    <row r="473" spans="1:23" x14ac:dyDescent="0.2">
      <c r="A473" s="168" t="s">
        <v>656</v>
      </c>
      <c r="B473" s="168" t="s">
        <v>241</v>
      </c>
      <c r="C473" s="169"/>
      <c r="D473" s="169"/>
      <c r="E473" s="170"/>
      <c r="F473" s="171">
        <v>5.9392690000000004</v>
      </c>
      <c r="G473" s="171">
        <v>0.19856108</v>
      </c>
      <c r="H473" s="171">
        <v>2.6432440000000001</v>
      </c>
      <c r="I473" s="169">
        <v>1.8485590000000001</v>
      </c>
      <c r="J473" s="171">
        <f>H473/I473</f>
        <v>1.4298943122724241</v>
      </c>
      <c r="K473" s="172">
        <v>43754</v>
      </c>
      <c r="L473" s="173">
        <v>0.35</v>
      </c>
      <c r="M473" s="174">
        <v>1118</v>
      </c>
      <c r="N473" s="174">
        <v>831</v>
      </c>
      <c r="O473" s="174">
        <v>-8</v>
      </c>
      <c r="P473" s="174">
        <v>17</v>
      </c>
      <c r="Q473" s="168">
        <v>844734</v>
      </c>
      <c r="R473" s="168">
        <v>92745</v>
      </c>
      <c r="S473" s="175">
        <v>5.1247300000000005E-4</v>
      </c>
      <c r="T473" s="175">
        <v>2.9000000000000002E-8</v>
      </c>
      <c r="U473" s="168"/>
      <c r="V473" s="176"/>
      <c r="W473" s="168"/>
    </row>
    <row r="474" spans="1:23" x14ac:dyDescent="0.2">
      <c r="V474" s="145"/>
    </row>
    <row r="475" spans="1:23" x14ac:dyDescent="0.2">
      <c r="V475" s="145"/>
    </row>
    <row r="476" spans="1:23" x14ac:dyDescent="0.2">
      <c r="A476" s="25"/>
      <c r="B476" s="25" t="s">
        <v>658</v>
      </c>
      <c r="C476" s="25"/>
      <c r="D476" s="25"/>
      <c r="E476" s="26"/>
      <c r="F476" s="25"/>
      <c r="G476" s="25"/>
      <c r="H476" s="25"/>
      <c r="I476" s="25"/>
      <c r="J476" s="25"/>
      <c r="K476" s="25"/>
      <c r="L476" s="25"/>
      <c r="M476" s="25"/>
      <c r="N476" s="25"/>
      <c r="O476" s="28"/>
      <c r="P476" s="28"/>
      <c r="Q476" s="25"/>
      <c r="R476" s="25"/>
      <c r="S476" s="29"/>
      <c r="T476" s="25"/>
      <c r="U476" s="25"/>
      <c r="V476" s="141"/>
      <c r="W476" s="25"/>
    </row>
    <row r="477" spans="1:23" x14ac:dyDescent="0.2">
      <c r="A477" s="30" t="s">
        <v>659</v>
      </c>
      <c r="B477" s="30" t="s">
        <v>657</v>
      </c>
      <c r="C477" s="31"/>
      <c r="D477" s="31"/>
      <c r="E477" s="32"/>
      <c r="F477" s="33">
        <v>5.7879050000000003</v>
      </c>
      <c r="G477" s="33">
        <v>0.16876432</v>
      </c>
      <c r="H477" s="33">
        <v>2.7512650000000001</v>
      </c>
      <c r="I477" s="31">
        <v>1.9275479999999998</v>
      </c>
      <c r="J477" s="33">
        <f>H477/I477</f>
        <v>1.4273392932367963</v>
      </c>
      <c r="K477" s="34">
        <v>43754</v>
      </c>
      <c r="L477" s="35">
        <v>0.36527777777777776</v>
      </c>
      <c r="M477" s="36">
        <v>-536</v>
      </c>
      <c r="N477" s="36">
        <v>780</v>
      </c>
      <c r="O477" s="36">
        <v>-28</v>
      </c>
      <c r="P477" s="36">
        <v>18</v>
      </c>
      <c r="Q477" s="30">
        <v>844734</v>
      </c>
      <c r="R477" s="30">
        <v>92745</v>
      </c>
      <c r="S477" s="37">
        <v>5.660401E-4</v>
      </c>
      <c r="T477" s="37">
        <v>2.7999999999999999E-8</v>
      </c>
      <c r="U477" s="30"/>
      <c r="V477" s="142"/>
      <c r="W477" s="30"/>
    </row>
    <row r="478" spans="1:23" x14ac:dyDescent="0.2">
      <c r="A478" s="30" t="s">
        <v>660</v>
      </c>
      <c r="B478" s="30" t="s">
        <v>657</v>
      </c>
      <c r="C478" s="31"/>
      <c r="D478" s="31"/>
      <c r="E478" s="32"/>
      <c r="F478" s="33">
        <v>5.9202380000000003</v>
      </c>
      <c r="G478" s="33">
        <v>0.1802031</v>
      </c>
      <c r="H478" s="33">
        <v>2.7459199999999999</v>
      </c>
      <c r="I478" s="31">
        <v>1.9201314999999997</v>
      </c>
      <c r="J478" s="33">
        <f>H478/I478</f>
        <v>1.4300687218557691</v>
      </c>
      <c r="K478" s="34">
        <v>43754</v>
      </c>
      <c r="L478" s="35">
        <v>0.36736111111111114</v>
      </c>
      <c r="M478" s="36">
        <v>-506</v>
      </c>
      <c r="N478" s="36">
        <v>780</v>
      </c>
      <c r="O478" s="36">
        <v>-27</v>
      </c>
      <c r="P478" s="36">
        <v>19</v>
      </c>
      <c r="Q478" s="30">
        <v>844734</v>
      </c>
      <c r="R478" s="30">
        <v>92745</v>
      </c>
      <c r="S478" s="37">
        <v>5.631926E-4</v>
      </c>
      <c r="T478" s="37">
        <v>2.7999999999999999E-8</v>
      </c>
      <c r="U478" s="30"/>
      <c r="V478" s="142"/>
      <c r="W478" s="30"/>
    </row>
    <row r="479" spans="1:23" x14ac:dyDescent="0.2">
      <c r="A479" s="30" t="s">
        <v>661</v>
      </c>
      <c r="B479" s="30" t="s">
        <v>657</v>
      </c>
      <c r="C479" s="31"/>
      <c r="D479" s="31"/>
      <c r="E479" s="32"/>
      <c r="F479" s="33">
        <v>6.0423739999999997</v>
      </c>
      <c r="G479" s="33">
        <v>0.12298126</v>
      </c>
      <c r="H479" s="33">
        <v>2.7480349999999998</v>
      </c>
      <c r="I479" s="31">
        <v>1.9315475</v>
      </c>
      <c r="J479" s="33">
        <f>H479/I479</f>
        <v>1.4227115822934719</v>
      </c>
      <c r="K479" s="34">
        <v>43754</v>
      </c>
      <c r="L479" s="35">
        <v>0.36944444444444446</v>
      </c>
      <c r="M479" s="36">
        <v>-476</v>
      </c>
      <c r="N479" s="36">
        <v>780</v>
      </c>
      <c r="O479" s="36">
        <v>-27</v>
      </c>
      <c r="P479" s="36">
        <v>18</v>
      </c>
      <c r="Q479" s="30">
        <v>844734</v>
      </c>
      <c r="R479" s="30">
        <v>92745</v>
      </c>
      <c r="S479" s="37">
        <v>5.6232850000000002E-4</v>
      </c>
      <c r="T479" s="37">
        <v>2.7999999999999999E-8</v>
      </c>
      <c r="U479" s="30"/>
      <c r="V479" s="142"/>
      <c r="W479" s="30"/>
    </row>
    <row r="480" spans="1:23" x14ac:dyDescent="0.2">
      <c r="A480" s="30" t="s">
        <v>662</v>
      </c>
      <c r="B480" s="30" t="s">
        <v>657</v>
      </c>
      <c r="C480" s="31"/>
      <c r="D480" s="31"/>
      <c r="E480" s="32"/>
      <c r="F480" s="33">
        <v>5.7538559999999999</v>
      </c>
      <c r="G480" s="33">
        <v>0.15150906</v>
      </c>
      <c r="H480" s="33">
        <v>2.7697660000000002</v>
      </c>
      <c r="I480" s="31">
        <v>1.9362970000000004</v>
      </c>
      <c r="J480" s="33">
        <f>H480/I480</f>
        <v>1.4304448129599951</v>
      </c>
      <c r="K480" s="34">
        <v>43754</v>
      </c>
      <c r="L480" s="35">
        <v>0.37152777777777779</v>
      </c>
      <c r="M480" s="36">
        <v>-446</v>
      </c>
      <c r="N480" s="36">
        <v>780</v>
      </c>
      <c r="O480" s="36">
        <v>-27</v>
      </c>
      <c r="P480" s="36">
        <v>20</v>
      </c>
      <c r="Q480" s="30">
        <v>844734</v>
      </c>
      <c r="R480" s="30">
        <v>92745</v>
      </c>
      <c r="S480" s="37">
        <v>5.5926480000000002E-4</v>
      </c>
      <c r="T480" s="37">
        <v>2.7E-8</v>
      </c>
      <c r="U480" s="30"/>
      <c r="V480" s="142"/>
      <c r="W480" s="30"/>
    </row>
    <row r="481" spans="1:23" x14ac:dyDescent="0.2">
      <c r="A481" s="38"/>
      <c r="B481" s="38" t="s">
        <v>20</v>
      </c>
      <c r="C481" s="38"/>
      <c r="D481" s="38"/>
      <c r="E481" s="40"/>
      <c r="F481" s="39">
        <f>AVERAGE(F477:F480)</f>
        <v>5.8760932499999994</v>
      </c>
      <c r="G481" s="39">
        <f>2*STDEV(F477:F480)</f>
        <v>0.26411401451835126</v>
      </c>
      <c r="H481" s="39"/>
      <c r="I481" s="39"/>
      <c r="J481" s="39"/>
      <c r="K481" s="41"/>
      <c r="L481" s="42"/>
      <c r="M481" s="43"/>
      <c r="N481" s="43"/>
      <c r="O481" s="43"/>
      <c r="P481" s="43"/>
      <c r="Q481" s="38"/>
      <c r="R481" s="38"/>
      <c r="S481" s="44"/>
      <c r="T481" s="44"/>
      <c r="U481" s="38"/>
      <c r="V481" s="143"/>
      <c r="W481" s="38"/>
    </row>
    <row r="482" spans="1:23" x14ac:dyDescent="0.2">
      <c r="V482" s="145"/>
    </row>
    <row r="483" spans="1:23" x14ac:dyDescent="0.2">
      <c r="A483" s="1" t="s">
        <v>663</v>
      </c>
      <c r="B483" s="1" t="s">
        <v>664</v>
      </c>
      <c r="C483" s="9">
        <f>((F483/1000+1)/($E$499/1000+1)-1)*1000</f>
        <v>-1.4706732719522719</v>
      </c>
      <c r="D483" s="9">
        <f>$G$499</f>
        <v>0.21114708181992811</v>
      </c>
      <c r="F483" s="4">
        <v>-7.7990069999999996</v>
      </c>
      <c r="G483" s="4">
        <v>0.19379850000000001</v>
      </c>
      <c r="H483" s="4">
        <v>2.7285180000000002</v>
      </c>
      <c r="I483" s="9">
        <v>1.9108380000000003</v>
      </c>
      <c r="J483" s="4">
        <f t="shared" ref="J483:J492" si="59">H483/I483</f>
        <v>1.4279169662734359</v>
      </c>
      <c r="K483" s="13">
        <v>43754</v>
      </c>
      <c r="L483" s="14">
        <v>0.37638888888888888</v>
      </c>
      <c r="M483" s="3">
        <v>-1332</v>
      </c>
      <c r="N483" s="3">
        <v>1092</v>
      </c>
      <c r="O483" s="3">
        <v>-30</v>
      </c>
      <c r="P483" s="3">
        <v>22</v>
      </c>
      <c r="Q483" s="1">
        <v>844734</v>
      </c>
      <c r="R483" s="1">
        <v>92745</v>
      </c>
      <c r="S483" s="2">
        <v>7.5717899999999997E-4</v>
      </c>
      <c r="T483" s="2">
        <v>2.7999999999999999E-8</v>
      </c>
      <c r="U483" s="2">
        <f>S483-$S$499</f>
        <v>1.9217969999999992E-4</v>
      </c>
      <c r="V483" s="145"/>
    </row>
    <row r="484" spans="1:23" x14ac:dyDescent="0.2">
      <c r="A484" s="1" t="s">
        <v>665</v>
      </c>
      <c r="B484" s="1" t="s">
        <v>666</v>
      </c>
      <c r="C484" s="9">
        <f t="shared" ref="C484:C492" si="60">((F484/1000+1)/($E$499/1000+1)-1)*1000</f>
        <v>-1.4767558210458942</v>
      </c>
      <c r="D484" s="9">
        <f t="shared" ref="D484:D492" si="61">$G$499</f>
        <v>0.21114708181992811</v>
      </c>
      <c r="F484" s="4">
        <v>-7.8050509999999997</v>
      </c>
      <c r="G484" s="4">
        <v>0.19203126000000001</v>
      </c>
      <c r="H484" s="4">
        <v>2.6579679999999999</v>
      </c>
      <c r="I484" s="9">
        <v>1.8898649999999999</v>
      </c>
      <c r="J484" s="4">
        <f t="shared" si="59"/>
        <v>1.406432734613319</v>
      </c>
      <c r="K484" s="13">
        <v>43754</v>
      </c>
      <c r="L484" s="14">
        <v>0.37847222222222221</v>
      </c>
      <c r="M484" s="3">
        <v>-1299</v>
      </c>
      <c r="N484" s="3">
        <v>1082</v>
      </c>
      <c r="O484" s="3">
        <v>-28</v>
      </c>
      <c r="P484" s="3">
        <v>24</v>
      </c>
      <c r="Q484" s="1">
        <v>844734</v>
      </c>
      <c r="R484" s="1">
        <v>92745</v>
      </c>
      <c r="S484" s="2">
        <v>9.012979E-4</v>
      </c>
      <c r="T484" s="2">
        <v>2.7999999999999999E-8</v>
      </c>
      <c r="U484" s="2">
        <f t="shared" ref="U484:U492" si="62">S484-$S$499</f>
        <v>3.3629859999999994E-4</v>
      </c>
      <c r="V484" s="145"/>
    </row>
    <row r="485" spans="1:23" x14ac:dyDescent="0.2">
      <c r="A485" s="1" t="s">
        <v>667</v>
      </c>
      <c r="B485" s="1" t="s">
        <v>668</v>
      </c>
      <c r="C485" s="9">
        <f t="shared" si="60"/>
        <v>-1.8631838684403101</v>
      </c>
      <c r="D485" s="9">
        <f t="shared" si="61"/>
        <v>0.21114708181992811</v>
      </c>
      <c r="F485" s="4">
        <v>-8.1890300000000007</v>
      </c>
      <c r="G485" s="4">
        <v>0.21298339999999999</v>
      </c>
      <c r="H485" s="4">
        <v>2.7301380000000002</v>
      </c>
      <c r="I485" s="9">
        <v>1.8844954999999997</v>
      </c>
      <c r="J485" s="4">
        <f t="shared" si="59"/>
        <v>1.4487368104620046</v>
      </c>
      <c r="K485" s="13">
        <v>43754</v>
      </c>
      <c r="L485" s="14">
        <v>0.38055555555555554</v>
      </c>
      <c r="M485" s="3">
        <v>-1363</v>
      </c>
      <c r="N485" s="3">
        <v>1076</v>
      </c>
      <c r="O485" s="3">
        <v>-29</v>
      </c>
      <c r="P485" s="3">
        <v>24</v>
      </c>
      <c r="Q485" s="1">
        <v>844734</v>
      </c>
      <c r="R485" s="1">
        <v>92745</v>
      </c>
      <c r="S485" s="2">
        <v>1.0411299999999999E-3</v>
      </c>
      <c r="T485" s="2">
        <v>2.7E-8</v>
      </c>
      <c r="U485" s="2">
        <f t="shared" si="62"/>
        <v>4.7613069999999987E-4</v>
      </c>
      <c r="V485" s="145"/>
    </row>
    <row r="486" spans="1:23" x14ac:dyDescent="0.2">
      <c r="A486" s="1" t="s">
        <v>669</v>
      </c>
      <c r="B486" s="1" t="s">
        <v>670</v>
      </c>
      <c r="C486" s="9">
        <f t="shared" si="60"/>
        <v>-1.5706458636827181</v>
      </c>
      <c r="D486" s="9">
        <f t="shared" si="61"/>
        <v>0.21114708181992811</v>
      </c>
      <c r="F486" s="4">
        <v>-7.8983460000000001</v>
      </c>
      <c r="G486" s="4">
        <v>0.19092792</v>
      </c>
      <c r="H486" s="4">
        <v>2.676231</v>
      </c>
      <c r="I486" s="9">
        <v>1.8719725</v>
      </c>
      <c r="J486" s="4">
        <f t="shared" si="59"/>
        <v>1.4296315784553459</v>
      </c>
      <c r="K486" s="13">
        <v>43754</v>
      </c>
      <c r="L486" s="14">
        <v>0.38333333333333336</v>
      </c>
      <c r="M486" s="3">
        <v>-1383</v>
      </c>
      <c r="N486" s="3">
        <v>1061</v>
      </c>
      <c r="O486" s="3">
        <v>-29</v>
      </c>
      <c r="P486" s="3">
        <v>24</v>
      </c>
      <c r="Q486" s="1">
        <v>844734</v>
      </c>
      <c r="R486" s="1">
        <v>92745</v>
      </c>
      <c r="S486" s="2">
        <v>1.0084969999999999E-3</v>
      </c>
      <c r="T486" s="2">
        <v>2.7E-8</v>
      </c>
      <c r="U486" s="2">
        <f t="shared" si="62"/>
        <v>4.4349769999999986E-4</v>
      </c>
      <c r="V486" s="145"/>
    </row>
    <row r="487" spans="1:23" x14ac:dyDescent="0.2">
      <c r="A487" s="1" t="s">
        <v>671</v>
      </c>
      <c r="B487" s="1" t="s">
        <v>672</v>
      </c>
      <c r="C487" s="9">
        <f t="shared" si="60"/>
        <v>-0.59172781948468867</v>
      </c>
      <c r="D487" s="9">
        <f t="shared" si="61"/>
        <v>0.21114708181992811</v>
      </c>
      <c r="F487" s="4">
        <v>-6.9256320000000002</v>
      </c>
      <c r="G487" s="4">
        <v>0.14256916</v>
      </c>
      <c r="H487" s="4">
        <v>2.7007219999999998</v>
      </c>
      <c r="I487" s="9">
        <v>1.9123775000000001</v>
      </c>
      <c r="J487" s="4">
        <f t="shared" si="59"/>
        <v>1.4122326789559068</v>
      </c>
      <c r="K487" s="13">
        <v>43754</v>
      </c>
      <c r="L487" s="14">
        <v>0.38541666666666669</v>
      </c>
      <c r="M487" s="3">
        <v>-1396</v>
      </c>
      <c r="N487" s="3">
        <v>1038</v>
      </c>
      <c r="O487" s="3">
        <v>-29</v>
      </c>
      <c r="P487" s="3">
        <v>24</v>
      </c>
      <c r="Q487" s="1">
        <v>844734</v>
      </c>
      <c r="R487" s="1">
        <v>92745</v>
      </c>
      <c r="S487" s="2">
        <v>1.2641869999999999E-3</v>
      </c>
      <c r="T487" s="2">
        <v>2.7E-8</v>
      </c>
      <c r="U487" s="2">
        <f t="shared" si="62"/>
        <v>6.991876999999999E-4</v>
      </c>
      <c r="V487" s="145"/>
    </row>
    <row r="488" spans="1:23" x14ac:dyDescent="0.2">
      <c r="A488" s="1" t="s">
        <v>673</v>
      </c>
      <c r="B488" s="1" t="s">
        <v>674</v>
      </c>
      <c r="C488" s="9">
        <f t="shared" si="60"/>
        <v>-1.3460182515201424</v>
      </c>
      <c r="D488" s="9">
        <f t="shared" si="61"/>
        <v>0.21114708181992811</v>
      </c>
      <c r="F488" s="4">
        <v>-7.6751420000000001</v>
      </c>
      <c r="G488" s="4">
        <v>0.1399966</v>
      </c>
      <c r="H488" s="4">
        <v>2.7700119999999999</v>
      </c>
      <c r="I488" s="9">
        <v>1.9310400000000001</v>
      </c>
      <c r="J488" s="4">
        <f t="shared" si="59"/>
        <v>1.4344664015245669</v>
      </c>
      <c r="K488" s="13">
        <v>43754</v>
      </c>
      <c r="L488" s="14">
        <v>0.38750000000000001</v>
      </c>
      <c r="M488" s="3">
        <v>-1394</v>
      </c>
      <c r="N488" s="3">
        <v>1014</v>
      </c>
      <c r="O488" s="3">
        <v>-29</v>
      </c>
      <c r="P488" s="3">
        <v>25</v>
      </c>
      <c r="Q488" s="1">
        <v>844734</v>
      </c>
      <c r="R488" s="1">
        <v>92745</v>
      </c>
      <c r="S488" s="2">
        <v>1.256512E-3</v>
      </c>
      <c r="T488" s="2">
        <v>2.7E-8</v>
      </c>
      <c r="U488" s="2">
        <f t="shared" si="62"/>
        <v>6.9151269999999994E-4</v>
      </c>
      <c r="V488" s="145"/>
    </row>
    <row r="489" spans="1:23" x14ac:dyDescent="0.2">
      <c r="A489" s="1" t="s">
        <v>675</v>
      </c>
      <c r="B489" s="1" t="s">
        <v>676</v>
      </c>
      <c r="C489" s="9">
        <f t="shared" si="60"/>
        <v>-1.0416392023159249</v>
      </c>
      <c r="D489" s="9">
        <f t="shared" si="61"/>
        <v>0.21114708181992811</v>
      </c>
      <c r="F489" s="4">
        <v>-7.3726919999999998</v>
      </c>
      <c r="G489" s="4">
        <v>0.19084277999999999</v>
      </c>
      <c r="H489" s="4">
        <v>2.7167129999999999</v>
      </c>
      <c r="I489" s="9">
        <v>1.9387380000000001</v>
      </c>
      <c r="J489" s="4">
        <f t="shared" si="59"/>
        <v>1.401279079483664</v>
      </c>
      <c r="K489" s="13">
        <v>43754</v>
      </c>
      <c r="L489" s="14">
        <v>0.39027777777777778</v>
      </c>
      <c r="M489" s="3">
        <v>-1392</v>
      </c>
      <c r="N489" s="3">
        <v>992</v>
      </c>
      <c r="O489" s="3">
        <v>-30</v>
      </c>
      <c r="P489" s="3">
        <v>23</v>
      </c>
      <c r="Q489" s="1">
        <v>844734</v>
      </c>
      <c r="R489" s="1">
        <v>92745</v>
      </c>
      <c r="S489" s="2">
        <v>7.4677399999999996E-4</v>
      </c>
      <c r="T489" s="2">
        <v>2.7E-8</v>
      </c>
      <c r="U489" s="2">
        <f t="shared" si="62"/>
        <v>1.8177469999999991E-4</v>
      </c>
      <c r="V489" s="145"/>
    </row>
    <row r="490" spans="1:23" x14ac:dyDescent="0.2">
      <c r="A490" s="1" t="s">
        <v>677</v>
      </c>
      <c r="B490" s="1" t="s">
        <v>678</v>
      </c>
      <c r="C490" s="9">
        <f t="shared" si="60"/>
        <v>-1.3215240155188823</v>
      </c>
      <c r="D490" s="9">
        <f t="shared" si="61"/>
        <v>0.21114708181992811</v>
      </c>
      <c r="F490" s="4">
        <v>-7.6508029999999998</v>
      </c>
      <c r="G490" s="4">
        <v>0.16763516000000001</v>
      </c>
      <c r="H490" s="4">
        <v>2.705972</v>
      </c>
      <c r="I490" s="9">
        <v>1.9129970000000003</v>
      </c>
      <c r="J490" s="4">
        <f t="shared" si="59"/>
        <v>1.4145197300361683</v>
      </c>
      <c r="K490" s="13">
        <v>43754</v>
      </c>
      <c r="L490" s="14">
        <v>0.3923611111111111</v>
      </c>
      <c r="M490" s="3">
        <v>-1394</v>
      </c>
      <c r="N490" s="3">
        <v>971</v>
      </c>
      <c r="O490" s="3">
        <v>-29</v>
      </c>
      <c r="P490" s="3">
        <v>25</v>
      </c>
      <c r="Q490" s="1">
        <v>844734</v>
      </c>
      <c r="R490" s="1">
        <v>92745</v>
      </c>
      <c r="S490" s="2">
        <v>7.0526159999999998E-4</v>
      </c>
      <c r="T490" s="2">
        <v>2.7999999999999999E-8</v>
      </c>
      <c r="U490" s="2">
        <f t="shared" si="62"/>
        <v>1.4026229999999993E-4</v>
      </c>
      <c r="V490" s="145"/>
    </row>
    <row r="491" spans="1:23" x14ac:dyDescent="0.2">
      <c r="A491" s="1" t="s">
        <v>679</v>
      </c>
      <c r="B491" s="1" t="s">
        <v>680</v>
      </c>
      <c r="C491" s="9">
        <f t="shared" si="60"/>
        <v>-1.7473527709820358</v>
      </c>
      <c r="D491" s="9">
        <f t="shared" si="61"/>
        <v>0.21114708181992811</v>
      </c>
      <c r="F491" s="4">
        <v>-8.0739330000000002</v>
      </c>
      <c r="G491" s="4">
        <v>0.16357027999999998</v>
      </c>
      <c r="H491" s="4">
        <v>2.6656589999999998</v>
      </c>
      <c r="I491" s="9">
        <v>1.8951415000000003</v>
      </c>
      <c r="J491" s="4">
        <f t="shared" si="59"/>
        <v>1.4065751818531753</v>
      </c>
      <c r="K491" s="13">
        <v>43754</v>
      </c>
      <c r="L491" s="14">
        <v>0.39513888888888887</v>
      </c>
      <c r="M491" s="3">
        <v>-1395</v>
      </c>
      <c r="N491" s="3">
        <v>950</v>
      </c>
      <c r="O491" s="3">
        <v>-29</v>
      </c>
      <c r="P491" s="3">
        <v>25</v>
      </c>
      <c r="Q491" s="1">
        <v>844734</v>
      </c>
      <c r="R491" s="1">
        <v>92745</v>
      </c>
      <c r="S491" s="2">
        <v>7.4438939999999995E-4</v>
      </c>
      <c r="T491" s="2">
        <v>2.7E-8</v>
      </c>
      <c r="U491" s="2">
        <f t="shared" si="62"/>
        <v>1.793900999999999E-4</v>
      </c>
      <c r="V491" s="145"/>
    </row>
    <row r="492" spans="1:23" x14ac:dyDescent="0.2">
      <c r="A492" s="1" t="s">
        <v>681</v>
      </c>
      <c r="B492" s="1" t="s">
        <v>682</v>
      </c>
      <c r="C492" s="9">
        <f t="shared" si="60"/>
        <v>-1.2939220840176846</v>
      </c>
      <c r="D492" s="9">
        <f t="shared" si="61"/>
        <v>0.21114708181992811</v>
      </c>
      <c r="F492" s="4">
        <v>-7.6233760000000004</v>
      </c>
      <c r="G492" s="4">
        <v>0.18482756</v>
      </c>
      <c r="H492" s="4">
        <v>2.6173359999999999</v>
      </c>
      <c r="I492" s="9">
        <v>1.8769474999999998</v>
      </c>
      <c r="J492" s="4">
        <f t="shared" si="59"/>
        <v>1.3944641499029675</v>
      </c>
      <c r="K492" s="13">
        <v>43754</v>
      </c>
      <c r="L492" s="14">
        <v>0.3972222222222222</v>
      </c>
      <c r="M492" s="3">
        <v>-1345</v>
      </c>
      <c r="N492" s="3">
        <v>947</v>
      </c>
      <c r="O492" s="3">
        <v>-29</v>
      </c>
      <c r="P492" s="3">
        <v>24</v>
      </c>
      <c r="Q492" s="1">
        <v>844734</v>
      </c>
      <c r="R492" s="1">
        <v>92745</v>
      </c>
      <c r="S492" s="2">
        <v>8.5489279999999995E-4</v>
      </c>
      <c r="T492" s="2">
        <v>2.7E-8</v>
      </c>
      <c r="U492" s="2">
        <f t="shared" si="62"/>
        <v>2.898934999999999E-4</v>
      </c>
      <c r="V492" s="145"/>
    </row>
    <row r="493" spans="1:23" x14ac:dyDescent="0.2">
      <c r="V493" s="145"/>
    </row>
    <row r="494" spans="1:23" x14ac:dyDescent="0.2">
      <c r="A494" s="30" t="s">
        <v>683</v>
      </c>
      <c r="B494" s="30" t="s">
        <v>657</v>
      </c>
      <c r="C494" s="31"/>
      <c r="D494" s="31"/>
      <c r="E494" s="32"/>
      <c r="F494" s="33">
        <v>5.8900030000000001</v>
      </c>
      <c r="G494" s="33">
        <v>0.12559921999999998</v>
      </c>
      <c r="H494" s="33">
        <v>2.5919889999999999</v>
      </c>
      <c r="I494" s="31">
        <v>1.8452169999999999</v>
      </c>
      <c r="J494" s="33">
        <f>H494/I494</f>
        <v>1.40470687187469</v>
      </c>
      <c r="K494" s="34">
        <v>43754</v>
      </c>
      <c r="L494" s="35">
        <v>0.4</v>
      </c>
      <c r="M494" s="36">
        <v>-536</v>
      </c>
      <c r="N494" s="36">
        <v>750</v>
      </c>
      <c r="O494" s="36">
        <v>-26</v>
      </c>
      <c r="P494" s="36">
        <v>19</v>
      </c>
      <c r="Q494" s="30">
        <v>844734</v>
      </c>
      <c r="R494" s="30">
        <v>92745</v>
      </c>
      <c r="S494" s="37">
        <v>5.8158410000000004E-4</v>
      </c>
      <c r="T494" s="37">
        <v>2.7999999999999999E-8</v>
      </c>
      <c r="U494" s="30"/>
      <c r="V494" s="142"/>
      <c r="W494" s="30"/>
    </row>
    <row r="495" spans="1:23" x14ac:dyDescent="0.2">
      <c r="A495" s="30" t="s">
        <v>684</v>
      </c>
      <c r="B495" s="30" t="s">
        <v>685</v>
      </c>
      <c r="C495" s="31"/>
      <c r="D495" s="31"/>
      <c r="E495" s="32"/>
      <c r="F495" s="33">
        <v>5.9349239999999996</v>
      </c>
      <c r="G495" s="33">
        <v>0.13399391999999999</v>
      </c>
      <c r="H495" s="33">
        <v>2.681149</v>
      </c>
      <c r="I495" s="31">
        <v>1.8802524999999999</v>
      </c>
      <c r="J495" s="33">
        <f>H495/I495</f>
        <v>1.4259515676750862</v>
      </c>
      <c r="K495" s="34">
        <v>43754</v>
      </c>
      <c r="L495" s="35">
        <v>0.40277777777777779</v>
      </c>
      <c r="M495" s="36">
        <v>-506</v>
      </c>
      <c r="N495" s="36">
        <v>750</v>
      </c>
      <c r="O495" s="36">
        <v>-25</v>
      </c>
      <c r="P495" s="36">
        <v>20</v>
      </c>
      <c r="Q495" s="30">
        <v>844734</v>
      </c>
      <c r="R495" s="30">
        <v>92745</v>
      </c>
      <c r="S495" s="37">
        <v>5.6152179999999999E-4</v>
      </c>
      <c r="T495" s="37">
        <v>2.7E-8</v>
      </c>
      <c r="U495" s="30"/>
      <c r="V495" s="142"/>
      <c r="W495" s="30"/>
    </row>
    <row r="496" spans="1:23" x14ac:dyDescent="0.2">
      <c r="A496" s="30" t="s">
        <v>686</v>
      </c>
      <c r="B496" s="30" t="s">
        <v>657</v>
      </c>
      <c r="C496" s="31"/>
      <c r="D496" s="31"/>
      <c r="E496" s="32"/>
      <c r="F496" s="33">
        <v>6.0501440000000004</v>
      </c>
      <c r="G496" s="33">
        <v>0.20103739999999998</v>
      </c>
      <c r="H496" s="33">
        <v>2.7128230000000002</v>
      </c>
      <c r="I496" s="31">
        <v>1.9045855000000003</v>
      </c>
      <c r="J496" s="33">
        <f>H496/I496</f>
        <v>1.4243639889099229</v>
      </c>
      <c r="K496" s="34">
        <v>43754</v>
      </c>
      <c r="L496" s="35">
        <v>0.40486111111111112</v>
      </c>
      <c r="M496" s="36">
        <v>-476</v>
      </c>
      <c r="N496" s="36">
        <v>750</v>
      </c>
      <c r="O496" s="36">
        <v>-26</v>
      </c>
      <c r="P496" s="36">
        <v>19</v>
      </c>
      <c r="Q496" s="30">
        <v>844734</v>
      </c>
      <c r="R496" s="30">
        <v>92745</v>
      </c>
      <c r="S496" s="37">
        <v>5.6197110000000001E-4</v>
      </c>
      <c r="T496" s="37">
        <v>2.7E-8</v>
      </c>
      <c r="U496" s="30"/>
      <c r="V496" s="142"/>
      <c r="W496" s="30"/>
    </row>
    <row r="497" spans="1:23" x14ac:dyDescent="0.2">
      <c r="A497" s="30" t="s">
        <v>687</v>
      </c>
      <c r="B497" s="30" t="s">
        <v>657</v>
      </c>
      <c r="C497" s="31"/>
      <c r="D497" s="31"/>
      <c r="E497" s="32"/>
      <c r="F497" s="33">
        <v>5.9341749999999998</v>
      </c>
      <c r="G497" s="33">
        <v>0.15619652000000001</v>
      </c>
      <c r="H497" s="33">
        <v>2.7058870000000002</v>
      </c>
      <c r="I497" s="31">
        <v>1.8987275000000001</v>
      </c>
      <c r="J497" s="33">
        <f>H497/I497</f>
        <v>1.425105498287669</v>
      </c>
      <c r="K497" s="34">
        <v>43754</v>
      </c>
      <c r="L497" s="35">
        <v>0.40694444444444444</v>
      </c>
      <c r="M497" s="36">
        <v>-446</v>
      </c>
      <c r="N497" s="36">
        <v>750</v>
      </c>
      <c r="O497" s="36">
        <v>-26</v>
      </c>
      <c r="P497" s="36">
        <v>21</v>
      </c>
      <c r="Q497" s="30">
        <v>844734</v>
      </c>
      <c r="R497" s="30">
        <v>92745</v>
      </c>
      <c r="S497" s="37">
        <v>5.6409139999999999E-4</v>
      </c>
      <c r="T497" s="37">
        <v>2.7E-8</v>
      </c>
      <c r="U497" s="30"/>
      <c r="V497" s="142"/>
      <c r="W497" s="30"/>
    </row>
    <row r="498" spans="1:23" x14ac:dyDescent="0.2">
      <c r="A498" s="38"/>
      <c r="B498" s="38" t="s">
        <v>20</v>
      </c>
      <c r="C498" s="39"/>
      <c r="D498" s="39"/>
      <c r="E498" s="40"/>
      <c r="F498" s="39">
        <f>AVERAGE(F494:F497)</f>
        <v>5.9523114999999995</v>
      </c>
      <c r="G498" s="39">
        <f>2*STDEV(F494:F497)</f>
        <v>0.13703919155725777</v>
      </c>
      <c r="H498" s="39"/>
      <c r="I498" s="39"/>
      <c r="J498" s="39"/>
      <c r="K498" s="41"/>
      <c r="L498" s="42"/>
      <c r="M498" s="43"/>
      <c r="N498" s="43"/>
      <c r="O498" s="43"/>
      <c r="P498" s="43"/>
      <c r="Q498" s="38"/>
      <c r="R498" s="38"/>
      <c r="S498" s="44">
        <f>AVERAGE(S494:S497)</f>
        <v>5.6729210000000009E-4</v>
      </c>
      <c r="T498" s="44"/>
      <c r="U498" s="38"/>
      <c r="V498" s="143"/>
      <c r="W498" s="38"/>
    </row>
    <row r="499" spans="1:23" x14ac:dyDescent="0.2">
      <c r="A499" s="45"/>
      <c r="B499" s="45" t="s">
        <v>21</v>
      </c>
      <c r="C499" s="46">
        <v>12.33</v>
      </c>
      <c r="D499" s="46"/>
      <c r="E499" s="47">
        <f>((F499/1000+1)/(C499/1000+1)-1)*1000</f>
        <v>-6.3376543469025881</v>
      </c>
      <c r="F499" s="46">
        <f>AVERAGE(F477:F480,F494:F497)</f>
        <v>5.9142023750000003</v>
      </c>
      <c r="G499" s="46">
        <f>2*STDEV(F477:F480,F494:F497)</f>
        <v>0.21114708181992811</v>
      </c>
      <c r="H499" s="46"/>
      <c r="I499" s="46"/>
      <c r="J499" s="46"/>
      <c r="K499" s="48"/>
      <c r="L499" s="49"/>
      <c r="M499" s="50"/>
      <c r="N499" s="50"/>
      <c r="O499" s="50"/>
      <c r="P499" s="50"/>
      <c r="Q499" s="45"/>
      <c r="R499" s="45"/>
      <c r="S499" s="51">
        <f>AVERAGE(S477:S480,S494:S497)</f>
        <v>5.6499930000000005E-4</v>
      </c>
      <c r="T499" s="51"/>
      <c r="U499" s="45"/>
      <c r="V499" s="144"/>
      <c r="W499" s="45"/>
    </row>
    <row r="500" spans="1:23" x14ac:dyDescent="0.2">
      <c r="V500" s="145"/>
    </row>
    <row r="501" spans="1:23" x14ac:dyDescent="0.2">
      <c r="A501" s="1" t="s">
        <v>688</v>
      </c>
      <c r="B501" s="1" t="s">
        <v>689</v>
      </c>
      <c r="C501" s="9">
        <f>((F501/1000+1)/($E$522/1000+1)-1)*1000</f>
        <v>-1.1763280809438115</v>
      </c>
      <c r="D501" s="9">
        <f>$G$522</f>
        <v>0.20624107644003131</v>
      </c>
      <c r="F501" s="4">
        <v>-7.4899170000000002</v>
      </c>
      <c r="G501" s="4">
        <v>0.14814479999999999</v>
      </c>
      <c r="H501" s="4">
        <v>2.668755</v>
      </c>
      <c r="I501" s="9">
        <v>1.9003044999999998</v>
      </c>
      <c r="J501" s="4">
        <f t="shared" ref="J501:J515" si="63">H501/I501</f>
        <v>1.4043828239105891</v>
      </c>
      <c r="K501" s="13">
        <v>43754</v>
      </c>
      <c r="L501" s="14">
        <v>0.40972222222222221</v>
      </c>
      <c r="M501" s="3">
        <v>-1409</v>
      </c>
      <c r="N501" s="3">
        <v>912</v>
      </c>
      <c r="O501" s="3">
        <v>-30</v>
      </c>
      <c r="P501" s="3">
        <v>23</v>
      </c>
      <c r="Q501" s="1">
        <v>844734</v>
      </c>
      <c r="R501" s="1">
        <v>92745</v>
      </c>
      <c r="S501" s="2">
        <v>7.8210010000000002E-4</v>
      </c>
      <c r="T501" s="2">
        <v>2.7E-8</v>
      </c>
      <c r="U501" s="2">
        <f>S501-$S$522</f>
        <v>2.216457375E-4</v>
      </c>
      <c r="V501" s="145"/>
    </row>
    <row r="502" spans="1:23" x14ac:dyDescent="0.2">
      <c r="A502" s="1" t="s">
        <v>690</v>
      </c>
      <c r="B502" s="1" t="s">
        <v>691</v>
      </c>
      <c r="C502" s="9">
        <f t="shared" ref="C502:C515" si="64">((F502/1000+1)/($E$522/1000+1)-1)*1000</f>
        <v>-1.166747521995859</v>
      </c>
      <c r="D502" s="9">
        <f t="shared" ref="D502:D515" si="65">$G$522</f>
        <v>0.20624107644003131</v>
      </c>
      <c r="F502" s="4">
        <v>-7.480397</v>
      </c>
      <c r="G502" s="4">
        <v>0.20382319999999998</v>
      </c>
      <c r="H502" s="4">
        <v>2.6630310000000001</v>
      </c>
      <c r="I502" s="9">
        <v>1.8844954999999997</v>
      </c>
      <c r="J502" s="4">
        <f t="shared" si="63"/>
        <v>1.4131267493077062</v>
      </c>
      <c r="K502" s="13">
        <v>43754</v>
      </c>
      <c r="L502" s="14">
        <v>0.41249999999999998</v>
      </c>
      <c r="M502" s="3">
        <v>-1426</v>
      </c>
      <c r="N502" s="3">
        <v>882</v>
      </c>
      <c r="O502" s="3">
        <v>-29</v>
      </c>
      <c r="P502" s="3">
        <v>24</v>
      </c>
      <c r="Q502" s="1">
        <v>844734</v>
      </c>
      <c r="R502" s="1">
        <v>92745</v>
      </c>
      <c r="S502" s="2">
        <v>6.914302E-4</v>
      </c>
      <c r="T502" s="2">
        <v>2.7E-8</v>
      </c>
      <c r="U502" s="2">
        <f t="shared" ref="U502:U515" si="66">S502-$S$522</f>
        <v>1.3097583749999999E-4</v>
      </c>
      <c r="V502" s="145"/>
    </row>
    <row r="503" spans="1:23" x14ac:dyDescent="0.2">
      <c r="A503" s="1" t="s">
        <v>692</v>
      </c>
      <c r="B503" s="1" t="s">
        <v>693</v>
      </c>
      <c r="C503" s="9">
        <f t="shared" si="64"/>
        <v>-0.84053955342855424</v>
      </c>
      <c r="D503" s="9">
        <f t="shared" si="65"/>
        <v>0.20624107644003131</v>
      </c>
      <c r="F503" s="4">
        <v>-7.1562510000000001</v>
      </c>
      <c r="G503" s="4">
        <v>0.17408722000000001</v>
      </c>
      <c r="H503" s="4">
        <v>2.6657440000000001</v>
      </c>
      <c r="I503" s="9">
        <v>1.8949725000000002</v>
      </c>
      <c r="J503" s="4">
        <f t="shared" si="63"/>
        <v>1.4067454804753103</v>
      </c>
      <c r="K503" s="13">
        <v>43754</v>
      </c>
      <c r="L503" s="14">
        <v>0.41458333333333336</v>
      </c>
      <c r="M503" s="3">
        <v>-1476</v>
      </c>
      <c r="N503" s="3">
        <v>852</v>
      </c>
      <c r="O503" s="3">
        <v>-31</v>
      </c>
      <c r="P503" s="3">
        <v>21</v>
      </c>
      <c r="Q503" s="1">
        <v>844734</v>
      </c>
      <c r="R503" s="1">
        <v>92745</v>
      </c>
      <c r="S503" s="2">
        <v>8.8513399999999999E-4</v>
      </c>
      <c r="T503" s="2">
        <v>2.7999999999999999E-8</v>
      </c>
      <c r="U503" s="2">
        <f t="shared" si="66"/>
        <v>3.2467963749999997E-4</v>
      </c>
      <c r="V503" s="145"/>
    </row>
    <row r="504" spans="1:23" x14ac:dyDescent="0.2">
      <c r="A504" s="1" t="s">
        <v>694</v>
      </c>
      <c r="B504" s="1" t="s">
        <v>695</v>
      </c>
      <c r="C504" s="9">
        <f t="shared" si="64"/>
        <v>-0.2993023799854333</v>
      </c>
      <c r="D504" s="9">
        <f t="shared" si="65"/>
        <v>0.20624107644003131</v>
      </c>
      <c r="F504" s="4">
        <v>-6.6184349999999998</v>
      </c>
      <c r="G504" s="4">
        <v>0.20026820000000001</v>
      </c>
      <c r="H504" s="4">
        <v>2.6463290000000002</v>
      </c>
      <c r="I504" s="9">
        <v>1.871766</v>
      </c>
      <c r="J504" s="4">
        <f t="shared" si="63"/>
        <v>1.413814013076421</v>
      </c>
      <c r="K504" s="13">
        <v>43754</v>
      </c>
      <c r="L504" s="14">
        <v>0.41736111111111113</v>
      </c>
      <c r="M504" s="3">
        <v>-1506</v>
      </c>
      <c r="N504" s="3">
        <v>835</v>
      </c>
      <c r="O504" s="3">
        <v>-30</v>
      </c>
      <c r="P504" s="3">
        <v>22</v>
      </c>
      <c r="Q504" s="1">
        <v>844734</v>
      </c>
      <c r="R504" s="1">
        <v>92745</v>
      </c>
      <c r="S504" s="2">
        <v>1.1729780000000001E-3</v>
      </c>
      <c r="T504" s="2">
        <v>2.7E-8</v>
      </c>
      <c r="U504" s="2">
        <f t="shared" si="66"/>
        <v>6.1252363750000007E-4</v>
      </c>
      <c r="V504" s="145"/>
    </row>
    <row r="505" spans="1:23" x14ac:dyDescent="0.2">
      <c r="A505" s="1" t="s">
        <v>696</v>
      </c>
      <c r="B505" s="1" t="s">
        <v>697</v>
      </c>
      <c r="C505" s="9">
        <f t="shared" si="64"/>
        <v>-0.41228051756303508</v>
      </c>
      <c r="D505" s="9">
        <f t="shared" si="65"/>
        <v>0.20624107644003131</v>
      </c>
      <c r="F505" s="4">
        <v>-6.7306990000000004</v>
      </c>
      <c r="G505" s="4">
        <v>0.19011630000000002</v>
      </c>
      <c r="H505" s="4">
        <v>2.6402109999999999</v>
      </c>
      <c r="I505" s="9">
        <v>1.8735495000000002</v>
      </c>
      <c r="J505" s="4">
        <f t="shared" si="63"/>
        <v>1.4092026925362793</v>
      </c>
      <c r="K505" s="13">
        <v>43754</v>
      </c>
      <c r="L505" s="14">
        <v>0.41944444444444445</v>
      </c>
      <c r="M505" s="3">
        <v>-1531</v>
      </c>
      <c r="N505" s="3">
        <v>830</v>
      </c>
      <c r="O505" s="3">
        <v>-29</v>
      </c>
      <c r="P505" s="3">
        <v>22</v>
      </c>
      <c r="Q505" s="1">
        <v>844734</v>
      </c>
      <c r="R505" s="1">
        <v>92745</v>
      </c>
      <c r="S505" s="2">
        <v>1.1699200000000001E-3</v>
      </c>
      <c r="T505" s="2">
        <v>2.7E-8</v>
      </c>
      <c r="U505" s="2">
        <f t="shared" si="66"/>
        <v>6.0946563750000006E-4</v>
      </c>
      <c r="V505" s="145"/>
    </row>
    <row r="506" spans="1:23" x14ac:dyDescent="0.2">
      <c r="A506" s="1" t="s">
        <v>698</v>
      </c>
      <c r="B506" s="1" t="s">
        <v>699</v>
      </c>
      <c r="C506" s="9">
        <f t="shared" si="64"/>
        <v>-0.50554303220473606</v>
      </c>
      <c r="D506" s="9">
        <f t="shared" si="65"/>
        <v>0.20624107644003131</v>
      </c>
      <c r="F506" s="4">
        <v>-6.823372</v>
      </c>
      <c r="G506" s="4">
        <v>0.16669566</v>
      </c>
      <c r="H506" s="4">
        <v>2.6109520000000002</v>
      </c>
      <c r="I506" s="9">
        <v>1.8660015000000001</v>
      </c>
      <c r="J506" s="4">
        <f t="shared" si="63"/>
        <v>1.3992228837972531</v>
      </c>
      <c r="K506" s="13">
        <v>43754</v>
      </c>
      <c r="L506" s="14">
        <v>0.42222222222222222</v>
      </c>
      <c r="M506" s="3">
        <v>-1559</v>
      </c>
      <c r="N506" s="3">
        <v>836</v>
      </c>
      <c r="O506" s="3">
        <v>-30</v>
      </c>
      <c r="P506" s="3">
        <v>22</v>
      </c>
      <c r="Q506" s="1">
        <v>844734</v>
      </c>
      <c r="R506" s="1">
        <v>92745</v>
      </c>
      <c r="S506" s="2">
        <v>1.0707589999999999E-3</v>
      </c>
      <c r="T506" s="2">
        <v>2.7E-8</v>
      </c>
      <c r="U506" s="2">
        <f t="shared" si="66"/>
        <v>5.1030463749999989E-4</v>
      </c>
      <c r="V506" s="145"/>
    </row>
    <row r="507" spans="1:23" x14ac:dyDescent="0.2">
      <c r="A507" s="1" t="s">
        <v>700</v>
      </c>
      <c r="B507" s="1" t="s">
        <v>701</v>
      </c>
      <c r="C507" s="9">
        <f t="shared" si="64"/>
        <v>-0.76731268459540036</v>
      </c>
      <c r="D507" s="9">
        <f t="shared" si="65"/>
        <v>0.20624107644003131</v>
      </c>
      <c r="F507" s="4">
        <v>-7.0834869999999999</v>
      </c>
      <c r="G507" s="4">
        <v>0.2311098</v>
      </c>
      <c r="H507" s="4">
        <v>2.6032069999999998</v>
      </c>
      <c r="I507" s="9">
        <v>1.8493854999999999</v>
      </c>
      <c r="J507" s="4">
        <f t="shared" si="63"/>
        <v>1.4076064725283073</v>
      </c>
      <c r="K507" s="13">
        <v>43754</v>
      </c>
      <c r="L507" s="14">
        <v>0.42430555555555555</v>
      </c>
      <c r="M507" s="3">
        <v>-1623</v>
      </c>
      <c r="N507" s="3">
        <v>837</v>
      </c>
      <c r="O507" s="3">
        <v>-30</v>
      </c>
      <c r="P507" s="3">
        <v>21</v>
      </c>
      <c r="Q507" s="1">
        <v>844734</v>
      </c>
      <c r="R507" s="1">
        <v>92745</v>
      </c>
      <c r="S507" s="2">
        <v>9.944063999999999E-4</v>
      </c>
      <c r="T507" s="2">
        <v>2.7999999999999999E-8</v>
      </c>
      <c r="U507" s="2">
        <f t="shared" si="66"/>
        <v>4.3395203749999989E-4</v>
      </c>
      <c r="V507" s="145"/>
    </row>
    <row r="508" spans="1:23" x14ac:dyDescent="0.2">
      <c r="A508" s="1" t="s">
        <v>702</v>
      </c>
      <c r="B508" s="1" t="s">
        <v>717</v>
      </c>
      <c r="C508" s="9">
        <f t="shared" si="64"/>
        <v>-0.77692041529675571</v>
      </c>
      <c r="D508" s="9">
        <f t="shared" si="65"/>
        <v>0.20624107644003131</v>
      </c>
      <c r="F508" s="4">
        <v>-7.0930340000000003</v>
      </c>
      <c r="G508" s="4">
        <v>0.15514332</v>
      </c>
      <c r="H508" s="4">
        <v>2.7704970000000002</v>
      </c>
      <c r="I508" s="9">
        <v>1.9368039999999997</v>
      </c>
      <c r="J508" s="4">
        <f t="shared" si="63"/>
        <v>1.4304477892445495</v>
      </c>
      <c r="K508" s="13">
        <v>43754</v>
      </c>
      <c r="L508" s="14">
        <v>0.42777777777777776</v>
      </c>
      <c r="M508" s="3">
        <v>-1651</v>
      </c>
      <c r="N508" s="3">
        <v>776</v>
      </c>
      <c r="O508" s="3">
        <v>-31</v>
      </c>
      <c r="P508" s="3">
        <v>20</v>
      </c>
      <c r="Q508" s="1">
        <v>844734</v>
      </c>
      <c r="R508" s="1">
        <v>92745</v>
      </c>
      <c r="S508" s="2">
        <v>1.0195320000000001E-3</v>
      </c>
      <c r="T508" s="2">
        <v>2.7E-8</v>
      </c>
      <c r="U508" s="2">
        <f t="shared" si="66"/>
        <v>4.5907763750000006E-4</v>
      </c>
      <c r="V508" s="145"/>
    </row>
    <row r="509" spans="1:23" x14ac:dyDescent="0.2">
      <c r="A509" s="1" t="s">
        <v>703</v>
      </c>
      <c r="B509" s="1" t="s">
        <v>704</v>
      </c>
      <c r="C509" s="9">
        <f t="shared" si="64"/>
        <v>-1.4866456056256139</v>
      </c>
      <c r="D509" s="9">
        <f t="shared" si="65"/>
        <v>0.20624107644003131</v>
      </c>
      <c r="F509" s="4">
        <v>-7.798273</v>
      </c>
      <c r="G509" s="4">
        <v>0.17896049999999999</v>
      </c>
      <c r="H509" s="4">
        <v>2.8129629999999999</v>
      </c>
      <c r="I509" s="9">
        <v>1.9676335</v>
      </c>
      <c r="J509" s="4">
        <f t="shared" si="63"/>
        <v>1.4296173550612956</v>
      </c>
      <c r="K509" s="13">
        <v>43754</v>
      </c>
      <c r="L509" s="14">
        <v>0.42986111111111114</v>
      </c>
      <c r="M509" s="3">
        <v>-1686</v>
      </c>
      <c r="N509" s="3">
        <v>722</v>
      </c>
      <c r="O509" s="3">
        <v>-30</v>
      </c>
      <c r="P509" s="3">
        <v>21</v>
      </c>
      <c r="Q509" s="1">
        <v>844734</v>
      </c>
      <c r="R509" s="1">
        <v>92745</v>
      </c>
      <c r="S509" s="2">
        <v>5.509337E-4</v>
      </c>
      <c r="T509" s="2">
        <v>2.7999999999999999E-8</v>
      </c>
      <c r="U509" s="2">
        <f t="shared" si="66"/>
        <v>-9.5206625000000128E-6</v>
      </c>
      <c r="V509" s="145"/>
    </row>
    <row r="510" spans="1:23" x14ac:dyDescent="0.2">
      <c r="A510" s="1" t="s">
        <v>705</v>
      </c>
      <c r="B510" s="1" t="s">
        <v>706</v>
      </c>
      <c r="C510" s="9">
        <f t="shared" si="64"/>
        <v>-1.6787368188942997</v>
      </c>
      <c r="D510" s="9">
        <f t="shared" si="65"/>
        <v>0.20624107644003131</v>
      </c>
      <c r="F510" s="4">
        <v>-7.9891500000000004</v>
      </c>
      <c r="G510" s="4">
        <v>0.18995782</v>
      </c>
      <c r="H510" s="4">
        <v>2.798962</v>
      </c>
      <c r="I510" s="9">
        <v>1.9622264999999999</v>
      </c>
      <c r="J510" s="4">
        <f t="shared" si="63"/>
        <v>1.4264214656157177</v>
      </c>
      <c r="K510" s="13">
        <v>43754</v>
      </c>
      <c r="L510" s="14">
        <v>0.43194444444444446</v>
      </c>
      <c r="M510" s="3">
        <v>-1762</v>
      </c>
      <c r="N510" s="3">
        <v>809</v>
      </c>
      <c r="O510" s="3">
        <v>-30</v>
      </c>
      <c r="P510" s="3">
        <v>21</v>
      </c>
      <c r="Q510" s="1">
        <v>844734</v>
      </c>
      <c r="R510" s="1">
        <v>92745</v>
      </c>
      <c r="S510" s="2">
        <v>5.5031640000000005E-4</v>
      </c>
      <c r="T510" s="2">
        <v>2.7999999999999999E-8</v>
      </c>
      <c r="U510" s="2">
        <f t="shared" si="66"/>
        <v>-1.0137962499999964E-5</v>
      </c>
      <c r="V510" s="145"/>
    </row>
    <row r="511" spans="1:23" x14ac:dyDescent="0.2">
      <c r="A511" s="1" t="s">
        <v>707</v>
      </c>
      <c r="B511" s="1" t="s">
        <v>708</v>
      </c>
      <c r="C511" s="9">
        <f t="shared" si="64"/>
        <v>-0.64416929219279773</v>
      </c>
      <c r="D511" s="9">
        <f t="shared" si="65"/>
        <v>0.20624107644003131</v>
      </c>
      <c r="F511" s="4">
        <v>-6.9611219999999996</v>
      </c>
      <c r="G511" s="4">
        <v>0.16318215999999999</v>
      </c>
      <c r="H511" s="4">
        <v>2.742518</v>
      </c>
      <c r="I511" s="9">
        <v>1.9457789999999999</v>
      </c>
      <c r="J511" s="4">
        <f t="shared" si="63"/>
        <v>1.4094704485966805</v>
      </c>
      <c r="K511" s="13">
        <v>43754</v>
      </c>
      <c r="L511" s="14">
        <v>0.43472222222222223</v>
      </c>
      <c r="M511" s="3">
        <v>-1746</v>
      </c>
      <c r="N511" s="3">
        <v>627</v>
      </c>
      <c r="O511" s="3">
        <v>-30</v>
      </c>
      <c r="P511" s="3">
        <v>21</v>
      </c>
      <c r="Q511" s="1">
        <v>844734</v>
      </c>
      <c r="R511" s="1">
        <v>92745</v>
      </c>
      <c r="S511" s="2">
        <v>1.0472560000000001E-3</v>
      </c>
      <c r="T511" s="2">
        <v>2.7E-8</v>
      </c>
      <c r="U511" s="2">
        <f t="shared" si="66"/>
        <v>4.8680163750000009E-4</v>
      </c>
      <c r="V511" s="145"/>
    </row>
    <row r="512" spans="1:23" x14ac:dyDescent="0.2">
      <c r="A512" s="1" t="s">
        <v>709</v>
      </c>
      <c r="B512" s="1" t="s">
        <v>710</v>
      </c>
      <c r="C512" s="9">
        <f t="shared" si="64"/>
        <v>-1.0931794967041775</v>
      </c>
      <c r="D512" s="9">
        <f t="shared" si="65"/>
        <v>0.20624107644003131</v>
      </c>
      <c r="F512" s="4">
        <v>-7.4072940000000003</v>
      </c>
      <c r="G512" s="4">
        <v>0.18052933999999998</v>
      </c>
      <c r="H512" s="4">
        <v>2.7345069999999998</v>
      </c>
      <c r="I512" s="9">
        <v>1.9358279999999997</v>
      </c>
      <c r="J512" s="4">
        <f t="shared" si="63"/>
        <v>1.4125774603942087</v>
      </c>
      <c r="K512" s="13">
        <v>43754</v>
      </c>
      <c r="L512" s="14">
        <v>0.43680555555555556</v>
      </c>
      <c r="M512" s="3">
        <v>-1807</v>
      </c>
      <c r="N512" s="3">
        <v>636</v>
      </c>
      <c r="O512" s="3">
        <v>-30</v>
      </c>
      <c r="P512" s="3">
        <v>20</v>
      </c>
      <c r="Q512" s="1">
        <v>844734</v>
      </c>
      <c r="R512" s="1">
        <v>92745</v>
      </c>
      <c r="S512" s="2">
        <v>7.7228349999999997E-4</v>
      </c>
      <c r="T512" s="2">
        <v>2.7999999999999999E-8</v>
      </c>
      <c r="U512" s="2">
        <f t="shared" si="66"/>
        <v>2.1182913749999996E-4</v>
      </c>
      <c r="V512" s="145"/>
    </row>
    <row r="513" spans="1:23" x14ac:dyDescent="0.2">
      <c r="A513" s="1" t="s">
        <v>711</v>
      </c>
      <c r="B513" s="1" t="s">
        <v>712</v>
      </c>
      <c r="C513" s="9">
        <f t="shared" si="64"/>
        <v>-1.3199609880713004</v>
      </c>
      <c r="D513" s="9">
        <f t="shared" si="65"/>
        <v>0.20624107644003131</v>
      </c>
      <c r="F513" s="4">
        <v>-7.6326419999999997</v>
      </c>
      <c r="G513" s="4">
        <v>0.14614260000000001</v>
      </c>
      <c r="H513" s="4">
        <v>2.7098650000000002</v>
      </c>
      <c r="I513" s="9">
        <v>1.9184419999999998</v>
      </c>
      <c r="J513" s="4">
        <f t="shared" si="63"/>
        <v>1.4125342335082325</v>
      </c>
      <c r="K513" s="13">
        <v>43754</v>
      </c>
      <c r="L513" s="14">
        <v>0.43958333333333333</v>
      </c>
      <c r="M513" s="3">
        <v>-1835</v>
      </c>
      <c r="N513" s="3">
        <v>587</v>
      </c>
      <c r="O513" s="3">
        <v>-30</v>
      </c>
      <c r="P513" s="3">
        <v>20</v>
      </c>
      <c r="Q513" s="1">
        <v>844734</v>
      </c>
      <c r="R513" s="1">
        <v>92745</v>
      </c>
      <c r="S513" s="2">
        <v>7.4324510000000005E-4</v>
      </c>
      <c r="T513" s="2">
        <v>2.7E-8</v>
      </c>
      <c r="U513" s="2">
        <f t="shared" si="66"/>
        <v>1.8279073750000004E-4</v>
      </c>
      <c r="V513" s="145"/>
    </row>
    <row r="514" spans="1:23" x14ac:dyDescent="0.2">
      <c r="A514" s="1" t="s">
        <v>713</v>
      </c>
      <c r="B514" s="1" t="s">
        <v>714</v>
      </c>
      <c r="C514" s="9">
        <f t="shared" si="64"/>
        <v>-0.81664048684282342</v>
      </c>
      <c r="D514" s="9">
        <f t="shared" si="65"/>
        <v>0.20624107644003131</v>
      </c>
      <c r="F514" s="4">
        <v>-7.1325029999999998</v>
      </c>
      <c r="G514" s="4">
        <v>0.19088954000000002</v>
      </c>
      <c r="H514" s="4">
        <v>2.6988400000000001</v>
      </c>
      <c r="I514" s="9">
        <v>1.9138229999999996</v>
      </c>
      <c r="J514" s="4">
        <f t="shared" si="63"/>
        <v>1.4101826553448258</v>
      </c>
      <c r="K514" s="13">
        <v>43754</v>
      </c>
      <c r="L514" s="14">
        <v>0.44166666666666665</v>
      </c>
      <c r="M514" s="3">
        <v>-1921</v>
      </c>
      <c r="N514" s="3">
        <v>543</v>
      </c>
      <c r="O514" s="3">
        <v>-30</v>
      </c>
      <c r="P514" s="3">
        <v>19</v>
      </c>
      <c r="Q514" s="1">
        <v>844734</v>
      </c>
      <c r="R514" s="1">
        <v>92745</v>
      </c>
      <c r="S514" s="2">
        <v>8.6421139999999996E-4</v>
      </c>
      <c r="T514" s="2">
        <v>2.7E-8</v>
      </c>
      <c r="U514" s="2">
        <f t="shared" si="66"/>
        <v>3.0375703749999994E-4</v>
      </c>
      <c r="V514" s="145"/>
    </row>
    <row r="515" spans="1:23" x14ac:dyDescent="0.2">
      <c r="A515" s="1" t="s">
        <v>715</v>
      </c>
      <c r="B515" s="1" t="s">
        <v>716</v>
      </c>
      <c r="C515" s="9">
        <f t="shared" si="64"/>
        <v>-0.84209941334134619</v>
      </c>
      <c r="D515" s="9">
        <f t="shared" si="65"/>
        <v>0.20624107644003131</v>
      </c>
      <c r="F515" s="4">
        <v>-7.1578010000000001</v>
      </c>
      <c r="G515" s="4">
        <v>0.16951668</v>
      </c>
      <c r="H515" s="4">
        <v>2.6862689999999998</v>
      </c>
      <c r="I515" s="9">
        <v>1.9018630000000001</v>
      </c>
      <c r="J515" s="4">
        <f t="shared" si="63"/>
        <v>1.412440854046795</v>
      </c>
      <c r="K515" s="13">
        <v>43754</v>
      </c>
      <c r="L515" s="14">
        <v>0.44444444444444442</v>
      </c>
      <c r="M515" s="3">
        <v>-1989</v>
      </c>
      <c r="N515" s="3">
        <v>565</v>
      </c>
      <c r="O515" s="3">
        <v>-30</v>
      </c>
      <c r="P515" s="3">
        <v>19</v>
      </c>
      <c r="Q515" s="1">
        <v>844734</v>
      </c>
      <c r="R515" s="1">
        <v>92745</v>
      </c>
      <c r="S515" s="2">
        <v>8.2160540000000002E-4</v>
      </c>
      <c r="T515" s="2">
        <v>2.7999999999999999E-8</v>
      </c>
      <c r="U515" s="2">
        <f t="shared" si="66"/>
        <v>2.6115103750000001E-4</v>
      </c>
      <c r="V515" s="145"/>
    </row>
    <row r="516" spans="1:23" x14ac:dyDescent="0.2">
      <c r="V516" s="145"/>
    </row>
    <row r="517" spans="1:23" x14ac:dyDescent="0.2">
      <c r="A517" s="30" t="s">
        <v>718</v>
      </c>
      <c r="B517" s="30" t="s">
        <v>657</v>
      </c>
      <c r="C517" s="31"/>
      <c r="D517" s="31"/>
      <c r="E517" s="32"/>
      <c r="F517" s="33">
        <v>6.0041549999999999</v>
      </c>
      <c r="G517" s="33">
        <v>0.19588188000000001</v>
      </c>
      <c r="H517" s="33">
        <v>2.6656770000000001</v>
      </c>
      <c r="I517" s="31">
        <v>1.9061064999999999</v>
      </c>
      <c r="J517" s="33">
        <f>H517/I517</f>
        <v>1.3984932111610764</v>
      </c>
      <c r="K517" s="34">
        <v>43754</v>
      </c>
      <c r="L517" s="35">
        <v>0.4465277777777778</v>
      </c>
      <c r="M517" s="36">
        <v>-536</v>
      </c>
      <c r="N517" s="36">
        <v>720</v>
      </c>
      <c r="O517" s="36">
        <v>-27</v>
      </c>
      <c r="P517" s="36">
        <v>17</v>
      </c>
      <c r="Q517" s="30">
        <v>844734</v>
      </c>
      <c r="R517" s="30">
        <v>92745</v>
      </c>
      <c r="S517" s="37">
        <v>5.6913829999999995E-4</v>
      </c>
      <c r="T517" s="37">
        <v>2.7E-8</v>
      </c>
      <c r="U517" s="30"/>
      <c r="V517" s="142"/>
      <c r="W517" s="30"/>
    </row>
    <row r="518" spans="1:23" x14ac:dyDescent="0.2">
      <c r="A518" s="30" t="s">
        <v>719</v>
      </c>
      <c r="B518" s="30" t="s">
        <v>657</v>
      </c>
      <c r="C518" s="31"/>
      <c r="D518" s="31"/>
      <c r="E518" s="32"/>
      <c r="F518" s="33">
        <v>5.7072700000000003</v>
      </c>
      <c r="G518" s="33">
        <v>0.16180968000000001</v>
      </c>
      <c r="H518" s="33">
        <v>2.7636430000000001</v>
      </c>
      <c r="I518" s="31">
        <v>1.9325420000000002</v>
      </c>
      <c r="J518" s="33">
        <f>H518/I518</f>
        <v>1.4300558538960602</v>
      </c>
      <c r="K518" s="34">
        <v>43754</v>
      </c>
      <c r="L518" s="35">
        <v>0.44861111111111113</v>
      </c>
      <c r="M518" s="36">
        <v>-506</v>
      </c>
      <c r="N518" s="36">
        <v>720</v>
      </c>
      <c r="O518" s="36">
        <v>-26</v>
      </c>
      <c r="P518" s="36">
        <v>18</v>
      </c>
      <c r="Q518" s="30">
        <v>844734</v>
      </c>
      <c r="R518" s="30">
        <v>92745</v>
      </c>
      <c r="S518" s="37">
        <v>5.4741499999999999E-4</v>
      </c>
      <c r="T518" s="37">
        <v>2.7E-8</v>
      </c>
      <c r="U518" s="30"/>
      <c r="V518" s="142"/>
      <c r="W518" s="30"/>
    </row>
    <row r="519" spans="1:23" x14ac:dyDescent="0.2">
      <c r="A519" s="30" t="s">
        <v>720</v>
      </c>
      <c r="B519" s="30" t="s">
        <v>657</v>
      </c>
      <c r="C519" s="31"/>
      <c r="D519" s="31"/>
      <c r="E519" s="32"/>
      <c r="F519" s="33">
        <v>5.9858950000000002</v>
      </c>
      <c r="G519" s="33">
        <v>0.2259496</v>
      </c>
      <c r="H519" s="33">
        <v>2.7707950000000001</v>
      </c>
      <c r="I519" s="31">
        <v>1.9555045000000004</v>
      </c>
      <c r="J519" s="33">
        <f>H519/I519</f>
        <v>1.4169207997220152</v>
      </c>
      <c r="K519" s="34">
        <v>43754</v>
      </c>
      <c r="L519" s="35">
        <v>0.45069444444444445</v>
      </c>
      <c r="M519" s="36">
        <v>-476</v>
      </c>
      <c r="N519" s="36">
        <v>720</v>
      </c>
      <c r="O519" s="36">
        <v>-27</v>
      </c>
      <c r="P519" s="36">
        <v>17</v>
      </c>
      <c r="Q519" s="30">
        <v>844734</v>
      </c>
      <c r="R519" s="30">
        <v>92745</v>
      </c>
      <c r="S519" s="37">
        <v>5.4720400000000003E-4</v>
      </c>
      <c r="T519" s="37">
        <v>2.7E-8</v>
      </c>
      <c r="U519" s="30"/>
      <c r="V519" s="142"/>
      <c r="W519" s="30"/>
    </row>
    <row r="520" spans="1:23" x14ac:dyDescent="0.2">
      <c r="A520" s="30" t="s">
        <v>721</v>
      </c>
      <c r="B520" s="30" t="s">
        <v>657</v>
      </c>
      <c r="C520" s="31"/>
      <c r="D520" s="31"/>
      <c r="E520" s="32"/>
      <c r="F520" s="33">
        <v>5.941732</v>
      </c>
      <c r="G520" s="33">
        <v>0.16796166000000001</v>
      </c>
      <c r="H520" s="33">
        <v>2.776675</v>
      </c>
      <c r="I520" s="31">
        <v>1.9496279999999997</v>
      </c>
      <c r="J520" s="33">
        <f>H520/I520</f>
        <v>1.4242075924227597</v>
      </c>
      <c r="K520" s="34">
        <v>43754</v>
      </c>
      <c r="L520" s="35">
        <v>0.45277777777777778</v>
      </c>
      <c r="M520" s="36">
        <v>-446</v>
      </c>
      <c r="N520" s="36">
        <v>720</v>
      </c>
      <c r="O520" s="36">
        <v>-27</v>
      </c>
      <c r="P520" s="36">
        <v>19</v>
      </c>
      <c r="Q520" s="30">
        <v>844734</v>
      </c>
      <c r="R520" s="30">
        <v>92745</v>
      </c>
      <c r="S520" s="37">
        <v>5.5070919999999999E-4</v>
      </c>
      <c r="T520" s="37">
        <v>2.7E-8</v>
      </c>
      <c r="U520" s="30"/>
      <c r="V520" s="142"/>
      <c r="W520" s="30"/>
    </row>
    <row r="521" spans="1:23" x14ac:dyDescent="0.2">
      <c r="A521" s="38"/>
      <c r="B521" s="38" t="s">
        <v>20</v>
      </c>
      <c r="C521" s="39"/>
      <c r="D521" s="39"/>
      <c r="E521" s="40"/>
      <c r="F521" s="39">
        <f>AVERAGE(F517:F520)</f>
        <v>5.9097629999999999</v>
      </c>
      <c r="G521" s="39">
        <f>2*STDEV(F517:F520)</f>
        <v>0.27503057550752397</v>
      </c>
      <c r="H521" s="39"/>
      <c r="I521" s="39"/>
      <c r="J521" s="39"/>
      <c r="K521" s="41"/>
      <c r="L521" s="42"/>
      <c r="M521" s="43"/>
      <c r="N521" s="43"/>
      <c r="O521" s="43"/>
      <c r="P521" s="43"/>
      <c r="Q521" s="38"/>
      <c r="R521" s="38"/>
      <c r="S521" s="44">
        <f>AVERAGE(S517:S520)</f>
        <v>5.5361662499999994E-4</v>
      </c>
      <c r="T521" s="44"/>
      <c r="U521" s="38"/>
      <c r="V521" s="143"/>
      <c r="W521" s="38"/>
    </row>
    <row r="522" spans="1:23" x14ac:dyDescent="0.2">
      <c r="A522" s="45"/>
      <c r="B522" s="45" t="s">
        <v>21</v>
      </c>
      <c r="C522" s="46">
        <v>12.33</v>
      </c>
      <c r="D522" s="46"/>
      <c r="E522" s="47">
        <f>((F522/1000+1)/(C522/1000+1)-1)*1000</f>
        <v>-6.3210245176966717</v>
      </c>
      <c r="F522" s="46">
        <f>AVERAGE(F494:F497,F517:F520)</f>
        <v>5.9310372500000001</v>
      </c>
      <c r="G522" s="46">
        <f>2*STDEV(F494:F497,F517:F520)</f>
        <v>0.20624107644003131</v>
      </c>
      <c r="H522" s="46"/>
      <c r="I522" s="46"/>
      <c r="J522" s="46"/>
      <c r="K522" s="48"/>
      <c r="L522" s="49"/>
      <c r="M522" s="50"/>
      <c r="N522" s="50"/>
      <c r="O522" s="50"/>
      <c r="P522" s="50"/>
      <c r="Q522" s="45"/>
      <c r="R522" s="45"/>
      <c r="S522" s="51">
        <f>AVERAGE(S494:S497,S517:S520)</f>
        <v>5.6045436250000001E-4</v>
      </c>
      <c r="T522" s="51"/>
      <c r="U522" s="45"/>
      <c r="V522" s="144"/>
      <c r="W522" s="45"/>
    </row>
    <row r="523" spans="1:23" x14ac:dyDescent="0.2">
      <c r="V523" s="145"/>
    </row>
    <row r="524" spans="1:23" x14ac:dyDescent="0.2">
      <c r="A524" s="1" t="s">
        <v>722</v>
      </c>
      <c r="B524" s="1" t="s">
        <v>723</v>
      </c>
      <c r="C524" s="9">
        <f>((F524/1000+1)/($E$545/1000+1)-1)*1000</f>
        <v>-0.38135072476463971</v>
      </c>
      <c r="D524" s="9">
        <f>$G$545</f>
        <v>0.28771228482386962</v>
      </c>
      <c r="F524" s="4">
        <v>-6.7389869999999998</v>
      </c>
      <c r="G524" s="4">
        <v>0.15293018</v>
      </c>
      <c r="H524" s="4">
        <v>2.7302179999999998</v>
      </c>
      <c r="I524" s="9">
        <v>1.9262710000000001</v>
      </c>
      <c r="J524" s="4">
        <f t="shared" ref="J524:J538" si="67">H524/I524</f>
        <v>1.4173592396916113</v>
      </c>
      <c r="K524" s="13">
        <v>43754</v>
      </c>
      <c r="L524" s="14">
        <v>0.45624999999999999</v>
      </c>
      <c r="M524" s="3">
        <v>-2077</v>
      </c>
      <c r="N524" s="3">
        <v>583</v>
      </c>
      <c r="O524" s="3">
        <v>-30</v>
      </c>
      <c r="P524" s="3">
        <v>19</v>
      </c>
      <c r="Q524" s="1">
        <v>844734</v>
      </c>
      <c r="R524" s="1">
        <v>92745</v>
      </c>
      <c r="S524" s="2">
        <v>9.3133310000000004E-4</v>
      </c>
      <c r="T524" s="2">
        <v>2.7E-8</v>
      </c>
      <c r="U524" s="2">
        <f>S524-$S$545</f>
        <v>3.7044118750000012E-4</v>
      </c>
      <c r="V524" s="145"/>
    </row>
    <row r="525" spans="1:23" x14ac:dyDescent="0.2">
      <c r="A525" s="1" t="s">
        <v>724</v>
      </c>
      <c r="B525" s="1" t="s">
        <v>725</v>
      </c>
      <c r="C525" s="9">
        <f t="shared" ref="C525:C538" si="68">((F525/1000+1)/($E$545/1000+1)-1)*1000</f>
        <v>-1.4664641128528944</v>
      </c>
      <c r="D525" s="9">
        <f t="shared" ref="D525:D538" si="69">$G$545</f>
        <v>0.28771228482386962</v>
      </c>
      <c r="F525" s="4">
        <v>-7.8171989999999996</v>
      </c>
      <c r="G525" s="4">
        <v>0.17698352000000001</v>
      </c>
      <c r="H525" s="4">
        <v>2.716539</v>
      </c>
      <c r="I525" s="9">
        <v>1.9049044999999998</v>
      </c>
      <c r="J525" s="4">
        <f t="shared" si="67"/>
        <v>1.4260762153693272</v>
      </c>
      <c r="K525" s="13">
        <v>43754</v>
      </c>
      <c r="L525" s="14">
        <v>0.45902777777777776</v>
      </c>
      <c r="M525" s="3">
        <v>-2139</v>
      </c>
      <c r="N525" s="3">
        <v>601</v>
      </c>
      <c r="O525" s="3">
        <v>-30</v>
      </c>
      <c r="P525" s="3">
        <v>19</v>
      </c>
      <c r="Q525" s="1">
        <v>844734</v>
      </c>
      <c r="R525" s="1">
        <v>92745</v>
      </c>
      <c r="S525" s="2">
        <v>6.0896279999999995E-4</v>
      </c>
      <c r="T525" s="2">
        <v>2.7E-8</v>
      </c>
      <c r="U525" s="2">
        <f t="shared" ref="U525:U538" si="70">S525-$S$545</f>
        <v>4.8070887500000024E-5</v>
      </c>
      <c r="V525" s="145"/>
    </row>
    <row r="526" spans="1:23" x14ac:dyDescent="0.2">
      <c r="A526" s="1" t="s">
        <v>726</v>
      </c>
      <c r="B526" s="1" t="s">
        <v>727</v>
      </c>
      <c r="C526" s="9">
        <f t="shared" si="68"/>
        <v>-0.62098581874536762</v>
      </c>
      <c r="D526" s="9">
        <f t="shared" si="69"/>
        <v>0.28771228482386962</v>
      </c>
      <c r="F526" s="4">
        <v>-6.9770979999999998</v>
      </c>
      <c r="G526" s="4">
        <v>0.21200279999999999</v>
      </c>
      <c r="H526" s="4">
        <v>2.6762809999999999</v>
      </c>
      <c r="I526" s="9">
        <v>1.8838200000000003</v>
      </c>
      <c r="J526" s="4">
        <f t="shared" si="67"/>
        <v>1.4206670488687876</v>
      </c>
      <c r="K526" s="13">
        <v>43754</v>
      </c>
      <c r="L526" s="14">
        <v>0.46111111111111114</v>
      </c>
      <c r="M526" s="3">
        <v>-2066</v>
      </c>
      <c r="N526" s="3">
        <v>400</v>
      </c>
      <c r="O526" s="3">
        <v>-30</v>
      </c>
      <c r="P526" s="3">
        <v>20</v>
      </c>
      <c r="Q526" s="1">
        <v>844734</v>
      </c>
      <c r="R526" s="1">
        <v>92745</v>
      </c>
      <c r="S526" s="2">
        <v>6.3570239999999995E-4</v>
      </c>
      <c r="T526" s="2">
        <v>2.7E-8</v>
      </c>
      <c r="U526" s="2">
        <f t="shared" si="70"/>
        <v>7.4810487500000028E-5</v>
      </c>
      <c r="V526" s="145"/>
    </row>
    <row r="527" spans="1:23" x14ac:dyDescent="0.2">
      <c r="A527" s="1" t="s">
        <v>728</v>
      </c>
      <c r="B527" s="1" t="s">
        <v>729</v>
      </c>
      <c r="C527" s="9">
        <f t="shared" si="68"/>
        <v>-0.80548524648749176</v>
      </c>
      <c r="D527" s="9">
        <f t="shared" si="69"/>
        <v>0.28771228482386962</v>
      </c>
      <c r="F527" s="4">
        <v>-7.1604239999999999</v>
      </c>
      <c r="G527" s="4">
        <v>0.19803600000000002</v>
      </c>
      <c r="H527" s="4">
        <v>2.634093</v>
      </c>
      <c r="I527" s="9">
        <v>1.8708834999999999</v>
      </c>
      <c r="J527" s="4">
        <f t="shared" si="67"/>
        <v>1.4079406868466156</v>
      </c>
      <c r="K527" s="13">
        <v>43754</v>
      </c>
      <c r="L527" s="14">
        <v>0.46319444444444446</v>
      </c>
      <c r="M527" s="3">
        <v>-2237</v>
      </c>
      <c r="N527" s="3">
        <v>544</v>
      </c>
      <c r="O527" s="3">
        <v>-30</v>
      </c>
      <c r="P527" s="3">
        <v>18</v>
      </c>
      <c r="Q527" s="1">
        <v>844734</v>
      </c>
      <c r="R527" s="1">
        <v>92745</v>
      </c>
      <c r="S527" s="2">
        <v>7.1602099999999995E-4</v>
      </c>
      <c r="T527" s="2">
        <v>2.7E-8</v>
      </c>
      <c r="U527" s="2">
        <f t="shared" si="70"/>
        <v>1.5512908750000003E-4</v>
      </c>
      <c r="V527" s="145"/>
    </row>
    <row r="528" spans="1:23" x14ac:dyDescent="0.2">
      <c r="A528" s="1" t="s">
        <v>730</v>
      </c>
      <c r="B528" s="1" t="s">
        <v>731</v>
      </c>
      <c r="C528" s="9">
        <f t="shared" si="68"/>
        <v>-0.64667419842479035</v>
      </c>
      <c r="D528" s="9">
        <f t="shared" si="69"/>
        <v>0.28771228482386962</v>
      </c>
      <c r="F528" s="4">
        <v>-7.0026229999999998</v>
      </c>
      <c r="G528" s="4">
        <v>0.18051083999999998</v>
      </c>
      <c r="H528" s="4">
        <v>2.6157210000000002</v>
      </c>
      <c r="I528" s="9">
        <v>1.8526899999999999</v>
      </c>
      <c r="J528" s="4">
        <f t="shared" si="67"/>
        <v>1.4118503365376831</v>
      </c>
      <c r="K528" s="13">
        <v>43754</v>
      </c>
      <c r="L528" s="14">
        <v>0.46597222222222223</v>
      </c>
      <c r="M528" s="3">
        <v>-2284</v>
      </c>
      <c r="N528" s="3">
        <v>593</v>
      </c>
      <c r="O528" s="3">
        <v>-30</v>
      </c>
      <c r="P528" s="3">
        <v>17</v>
      </c>
      <c r="Q528" s="1">
        <v>844734</v>
      </c>
      <c r="R528" s="1">
        <v>92745</v>
      </c>
      <c r="S528" s="2">
        <v>7.7393990000000005E-4</v>
      </c>
      <c r="T528" s="2">
        <v>2.7E-8</v>
      </c>
      <c r="U528" s="2">
        <f t="shared" si="70"/>
        <v>2.1304798750000013E-4</v>
      </c>
      <c r="V528" s="145"/>
    </row>
    <row r="529" spans="1:23" x14ac:dyDescent="0.2">
      <c r="A529" s="1" t="s">
        <v>732</v>
      </c>
      <c r="B529" s="1" t="s">
        <v>733</v>
      </c>
      <c r="C529" s="9">
        <f t="shared" si="68"/>
        <v>-3.4296438091940828E-2</v>
      </c>
      <c r="D529" s="9">
        <f t="shared" si="69"/>
        <v>0.28771228482386962</v>
      </c>
      <c r="F529" s="4">
        <v>-6.3941400000000002</v>
      </c>
      <c r="G529" s="4">
        <v>0.19076139999999997</v>
      </c>
      <c r="H529" s="4">
        <v>2.5682369999999999</v>
      </c>
      <c r="I529" s="9">
        <v>1.8242259999999999</v>
      </c>
      <c r="J529" s="4">
        <f t="shared" si="67"/>
        <v>1.4078502334688794</v>
      </c>
      <c r="K529" s="13">
        <v>43754</v>
      </c>
      <c r="L529" s="14">
        <v>0.46875</v>
      </c>
      <c r="M529" s="3">
        <v>-3886</v>
      </c>
      <c r="N529" s="3">
        <v>437</v>
      </c>
      <c r="O529" s="3">
        <v>-28</v>
      </c>
      <c r="P529" s="3">
        <v>18</v>
      </c>
      <c r="Q529" s="1">
        <v>844734</v>
      </c>
      <c r="R529" s="1">
        <v>92745</v>
      </c>
      <c r="S529" s="2">
        <v>1.0705479999999999E-3</v>
      </c>
      <c r="T529" s="2">
        <v>2.7E-8</v>
      </c>
      <c r="U529" s="2">
        <f t="shared" si="70"/>
        <v>5.0965608750000002E-4</v>
      </c>
      <c r="V529" s="145"/>
    </row>
    <row r="530" spans="1:23" x14ac:dyDescent="0.2">
      <c r="A530" s="1" t="s">
        <v>734</v>
      </c>
      <c r="B530" s="1" t="s">
        <v>751</v>
      </c>
      <c r="C530" s="9">
        <f t="shared" si="68"/>
        <v>-8.2156833157043252E-2</v>
      </c>
      <c r="D530" s="9">
        <f t="shared" si="69"/>
        <v>0.28771228482386962</v>
      </c>
      <c r="F530" s="4">
        <v>-6.4416960000000003</v>
      </c>
      <c r="G530" s="4">
        <v>0.15760446</v>
      </c>
      <c r="H530" s="4">
        <v>2.667999</v>
      </c>
      <c r="I530" s="9">
        <v>1.8734179999999998</v>
      </c>
      <c r="J530" s="4">
        <f t="shared" si="67"/>
        <v>1.4241343896556991</v>
      </c>
      <c r="K530" s="13">
        <v>43754</v>
      </c>
      <c r="L530" s="14">
        <v>0.47152777777777777</v>
      </c>
      <c r="M530" s="3">
        <v>-3874</v>
      </c>
      <c r="N530" s="3">
        <v>484</v>
      </c>
      <c r="O530" s="3">
        <v>-28</v>
      </c>
      <c r="P530" s="3">
        <v>17</v>
      </c>
      <c r="Q530" s="1">
        <v>844734</v>
      </c>
      <c r="R530" s="1">
        <v>92745</v>
      </c>
      <c r="S530" s="2">
        <v>1.392239E-3</v>
      </c>
      <c r="T530" s="2">
        <v>2.7E-8</v>
      </c>
      <c r="U530" s="2">
        <f t="shared" si="70"/>
        <v>8.3134708750000005E-4</v>
      </c>
      <c r="V530" s="145"/>
    </row>
    <row r="531" spans="1:23" x14ac:dyDescent="0.2">
      <c r="A531" s="1" t="s">
        <v>735</v>
      </c>
      <c r="B531" s="1" t="s">
        <v>736</v>
      </c>
      <c r="C531" s="9">
        <f t="shared" si="68"/>
        <v>-0.21808031488579349</v>
      </c>
      <c r="D531" s="9">
        <f t="shared" si="69"/>
        <v>0.28771228482386962</v>
      </c>
      <c r="F531" s="4">
        <v>-6.5767550000000004</v>
      </c>
      <c r="G531" s="4">
        <v>0.17799672</v>
      </c>
      <c r="H531" s="4">
        <v>2.7107760000000001</v>
      </c>
      <c r="I531" s="9">
        <v>1.897357</v>
      </c>
      <c r="J531" s="4">
        <f t="shared" si="67"/>
        <v>1.4287116235900783</v>
      </c>
      <c r="K531" s="13">
        <v>43754</v>
      </c>
      <c r="L531" s="14">
        <v>0.47430555555555554</v>
      </c>
      <c r="M531" s="3">
        <v>-4051</v>
      </c>
      <c r="N531" s="3">
        <v>353</v>
      </c>
      <c r="O531" s="3">
        <v>-28</v>
      </c>
      <c r="P531" s="3">
        <v>17</v>
      </c>
      <c r="Q531" s="1">
        <v>844734</v>
      </c>
      <c r="R531" s="1">
        <v>92745</v>
      </c>
      <c r="S531" s="2">
        <v>1.059314E-3</v>
      </c>
      <c r="T531" s="2">
        <v>2.7E-8</v>
      </c>
      <c r="U531" s="2">
        <f t="shared" si="70"/>
        <v>4.9842208750000008E-4</v>
      </c>
      <c r="V531" s="145"/>
    </row>
    <row r="532" spans="1:23" x14ac:dyDescent="0.2">
      <c r="A532" s="6" t="s">
        <v>737</v>
      </c>
      <c r="B532" s="6" t="s">
        <v>738</v>
      </c>
      <c r="C532" s="247">
        <f t="shared" si="68"/>
        <v>-0.45025395355036135</v>
      </c>
      <c r="D532" s="247">
        <f t="shared" si="69"/>
        <v>0.28771228482386962</v>
      </c>
      <c r="E532" s="248"/>
      <c r="F532" s="249">
        <v>-6.8074519999999996</v>
      </c>
      <c r="G532" s="249">
        <v>0.20182619999999998</v>
      </c>
      <c r="H532" s="249">
        <v>2.6766239999999999</v>
      </c>
      <c r="I532" s="247">
        <v>1.8955545000000003</v>
      </c>
      <c r="J532" s="249">
        <f t="shared" si="67"/>
        <v>1.4120533068292151</v>
      </c>
      <c r="K532" s="250">
        <v>43754</v>
      </c>
      <c r="L532" s="251">
        <v>0.47638888888888886</v>
      </c>
      <c r="M532" s="252">
        <v>-4098</v>
      </c>
      <c r="N532" s="252">
        <v>386</v>
      </c>
      <c r="O532" s="252">
        <v>-27</v>
      </c>
      <c r="P532" s="252">
        <v>19</v>
      </c>
      <c r="Q532" s="6">
        <v>844734</v>
      </c>
      <c r="R532" s="6">
        <v>92745</v>
      </c>
      <c r="S532" s="253">
        <v>9.3388990000000001E-4</v>
      </c>
      <c r="T532" s="253">
        <v>2.7E-8</v>
      </c>
      <c r="U532" s="253">
        <f t="shared" si="70"/>
        <v>3.7299798750000009E-4</v>
      </c>
      <c r="V532" s="254"/>
      <c r="W532" s="6"/>
    </row>
    <row r="533" spans="1:23" x14ac:dyDescent="0.2">
      <c r="A533" s="1" t="s">
        <v>739</v>
      </c>
      <c r="B533" s="1" t="s">
        <v>740</v>
      </c>
      <c r="C533" s="9">
        <f t="shared" si="68"/>
        <v>-1.2610305426735691</v>
      </c>
      <c r="D533" s="9">
        <f t="shared" si="69"/>
        <v>0.28771228482386962</v>
      </c>
      <c r="F533" s="4">
        <v>-7.6130719999999998</v>
      </c>
      <c r="G533" s="4">
        <v>0.2185146</v>
      </c>
      <c r="H533" s="4">
        <v>2.6829489999999998</v>
      </c>
      <c r="I533" s="9">
        <v>1.89516</v>
      </c>
      <c r="J533" s="4">
        <f t="shared" si="67"/>
        <v>1.4156846915300028</v>
      </c>
      <c r="K533" s="13">
        <v>43754</v>
      </c>
      <c r="L533" s="14">
        <v>0.47847222222222224</v>
      </c>
      <c r="M533" s="3">
        <v>-4161</v>
      </c>
      <c r="N533" s="3">
        <v>459</v>
      </c>
      <c r="O533" s="3">
        <v>-28</v>
      </c>
      <c r="P533" s="3">
        <v>17</v>
      </c>
      <c r="Q533" s="1">
        <v>844734</v>
      </c>
      <c r="R533" s="1">
        <v>92745</v>
      </c>
      <c r="S533" s="2">
        <v>6.6227910000000003E-4</v>
      </c>
      <c r="T533" s="2">
        <v>2.6000000000000001E-8</v>
      </c>
      <c r="U533" s="2">
        <f t="shared" si="70"/>
        <v>1.013871875000001E-4</v>
      </c>
      <c r="V533" s="145"/>
    </row>
    <row r="534" spans="1:23" x14ac:dyDescent="0.2">
      <c r="A534" s="1" t="s">
        <v>741</v>
      </c>
      <c r="B534" s="1" t="s">
        <v>742</v>
      </c>
      <c r="C534" s="9">
        <f t="shared" si="68"/>
        <v>-0.1017595073743438</v>
      </c>
      <c r="D534" s="9">
        <f t="shared" si="69"/>
        <v>0.28771228482386962</v>
      </c>
      <c r="F534" s="4">
        <v>-6.4611739999999998</v>
      </c>
      <c r="G534" s="4">
        <v>0.2245654</v>
      </c>
      <c r="H534" s="4">
        <v>2.6877779999999998</v>
      </c>
      <c r="I534" s="9">
        <v>1.8997040000000001</v>
      </c>
      <c r="J534" s="4">
        <f t="shared" si="67"/>
        <v>1.4148404172439495</v>
      </c>
      <c r="K534" s="13">
        <v>43754</v>
      </c>
      <c r="L534" s="14">
        <v>0.48055555555555557</v>
      </c>
      <c r="M534" s="3">
        <v>-4248</v>
      </c>
      <c r="N534" s="3">
        <v>453</v>
      </c>
      <c r="O534" s="3">
        <v>-29</v>
      </c>
      <c r="P534" s="3">
        <v>16</v>
      </c>
      <c r="Q534" s="1">
        <v>844734</v>
      </c>
      <c r="R534" s="1">
        <v>92745</v>
      </c>
      <c r="S534" s="2">
        <v>9.362401E-4</v>
      </c>
      <c r="T534" s="2">
        <v>2.7E-8</v>
      </c>
      <c r="U534" s="2">
        <f t="shared" si="70"/>
        <v>3.7534818750000008E-4</v>
      </c>
      <c r="V534" s="145"/>
    </row>
    <row r="535" spans="1:23" x14ac:dyDescent="0.2">
      <c r="A535" s="1" t="s">
        <v>743</v>
      </c>
      <c r="B535" s="1" t="s">
        <v>744</v>
      </c>
      <c r="C535" s="9">
        <f t="shared" si="68"/>
        <v>-0.52169230587817417</v>
      </c>
      <c r="D535" s="9">
        <f t="shared" si="69"/>
        <v>0.28771228482386962</v>
      </c>
      <c r="F535" s="4">
        <v>-6.8784359999999998</v>
      </c>
      <c r="G535" s="4">
        <v>0.19208881999999999</v>
      </c>
      <c r="H535" s="4">
        <v>2.6787969999999999</v>
      </c>
      <c r="I535" s="9">
        <v>1.8949160000000003</v>
      </c>
      <c r="J535" s="4">
        <f t="shared" si="67"/>
        <v>1.4136758568717556</v>
      </c>
      <c r="K535" s="13">
        <v>43754</v>
      </c>
      <c r="L535" s="14">
        <v>0.48333333333333334</v>
      </c>
      <c r="M535" s="3">
        <v>-4320</v>
      </c>
      <c r="N535" s="3">
        <v>473</v>
      </c>
      <c r="O535" s="3">
        <v>-29</v>
      </c>
      <c r="P535" s="3">
        <v>15</v>
      </c>
      <c r="Q535" s="1">
        <v>844734</v>
      </c>
      <c r="R535" s="1">
        <v>92745</v>
      </c>
      <c r="S535" s="2">
        <v>1.0058560000000001E-3</v>
      </c>
      <c r="T535" s="2">
        <v>2.7E-8</v>
      </c>
      <c r="U535" s="2">
        <f t="shared" si="70"/>
        <v>4.4496408750000014E-4</v>
      </c>
      <c r="V535" s="145"/>
    </row>
    <row r="536" spans="1:23" x14ac:dyDescent="0.2">
      <c r="A536" s="1" t="s">
        <v>745</v>
      </c>
      <c r="B536" s="1" t="s">
        <v>746</v>
      </c>
      <c r="C536" s="9">
        <f t="shared" si="68"/>
        <v>-0.4074205303363776</v>
      </c>
      <c r="D536" s="9">
        <f t="shared" si="69"/>
        <v>0.28771228482386962</v>
      </c>
      <c r="F536" s="4">
        <v>-6.7648910000000004</v>
      </c>
      <c r="G536" s="4">
        <v>0.18492456000000002</v>
      </c>
      <c r="H536" s="4">
        <v>2.6515689999999998</v>
      </c>
      <c r="I536" s="9">
        <v>1.8860915</v>
      </c>
      <c r="J536" s="4">
        <f t="shared" si="67"/>
        <v>1.4058538517351888</v>
      </c>
      <c r="K536" s="13">
        <v>43754</v>
      </c>
      <c r="L536" s="14">
        <v>0.48541666666666666</v>
      </c>
      <c r="M536" s="3">
        <v>-4378</v>
      </c>
      <c r="N536" s="3">
        <v>532</v>
      </c>
      <c r="O536" s="3">
        <v>-28</v>
      </c>
      <c r="P536" s="3">
        <v>17</v>
      </c>
      <c r="Q536" s="1">
        <v>844734</v>
      </c>
      <c r="R536" s="1">
        <v>92745</v>
      </c>
      <c r="S536" s="2">
        <v>1.115186E-3</v>
      </c>
      <c r="T536" s="2">
        <v>2.7E-8</v>
      </c>
      <c r="U536" s="2">
        <f t="shared" si="70"/>
        <v>5.5429408750000007E-4</v>
      </c>
      <c r="V536" s="145"/>
    </row>
    <row r="537" spans="1:23" x14ac:dyDescent="0.2">
      <c r="A537" s="1" t="s">
        <v>747</v>
      </c>
      <c r="B537" s="1" t="s">
        <v>748</v>
      </c>
      <c r="C537" s="9">
        <f t="shared" si="68"/>
        <v>-0.58581714380323557</v>
      </c>
      <c r="D537" s="9">
        <f t="shared" si="69"/>
        <v>0.28771228482386962</v>
      </c>
      <c r="F537" s="4">
        <v>-6.9421530000000002</v>
      </c>
      <c r="G537" s="4">
        <v>0.15886910000000001</v>
      </c>
      <c r="H537" s="4">
        <v>2.662738</v>
      </c>
      <c r="I537" s="9">
        <v>1.8900345000000001</v>
      </c>
      <c r="J537" s="4">
        <f t="shared" si="67"/>
        <v>1.4088303679112735</v>
      </c>
      <c r="K537" s="13">
        <v>43754</v>
      </c>
      <c r="L537" s="14">
        <v>0.48819444444444443</v>
      </c>
      <c r="M537" s="3">
        <v>-4324</v>
      </c>
      <c r="N537" s="3">
        <v>558</v>
      </c>
      <c r="O537" s="3">
        <v>-28</v>
      </c>
      <c r="P537" s="3">
        <v>16</v>
      </c>
      <c r="Q537" s="1">
        <v>844734</v>
      </c>
      <c r="R537" s="1">
        <v>92745</v>
      </c>
      <c r="S537" s="2">
        <v>9.2151380000000005E-4</v>
      </c>
      <c r="T537" s="2">
        <v>2.7E-8</v>
      </c>
      <c r="U537" s="2">
        <f t="shared" si="70"/>
        <v>3.6062188750000013E-4</v>
      </c>
      <c r="V537" s="145"/>
    </row>
    <row r="538" spans="1:23" x14ac:dyDescent="0.2">
      <c r="A538" s="1" t="s">
        <v>749</v>
      </c>
      <c r="B538" s="1" t="s">
        <v>750</v>
      </c>
      <c r="C538" s="9">
        <f t="shared" si="68"/>
        <v>-7.7143745278451803E-3</v>
      </c>
      <c r="D538" s="9">
        <f t="shared" si="69"/>
        <v>0.28771228482386962</v>
      </c>
      <c r="F538" s="4">
        <v>-6.3677270000000004</v>
      </c>
      <c r="G538" s="4">
        <v>0.13751478</v>
      </c>
      <c r="H538" s="4">
        <v>2.665537</v>
      </c>
      <c r="I538" s="9">
        <v>1.8752955000000002</v>
      </c>
      <c r="J538" s="4">
        <f t="shared" si="67"/>
        <v>1.4213957213676456</v>
      </c>
      <c r="K538" s="13">
        <v>43754</v>
      </c>
      <c r="L538" s="14">
        <v>0.49027777777777776</v>
      </c>
      <c r="M538" s="3">
        <v>-4051</v>
      </c>
      <c r="N538" s="3">
        <v>697</v>
      </c>
      <c r="O538" s="3">
        <v>-28</v>
      </c>
      <c r="P538" s="3">
        <v>17</v>
      </c>
      <c r="Q538" s="1">
        <v>844734</v>
      </c>
      <c r="R538" s="1">
        <v>92745</v>
      </c>
      <c r="S538" s="2">
        <v>5.4879620000000001E-4</v>
      </c>
      <c r="T538" s="2">
        <v>2.7E-8</v>
      </c>
      <c r="U538" s="2">
        <f t="shared" si="70"/>
        <v>-1.2095712499999916E-5</v>
      </c>
      <c r="V538" s="145"/>
    </row>
    <row r="539" spans="1:23" x14ac:dyDescent="0.2">
      <c r="V539" s="145"/>
    </row>
    <row r="540" spans="1:23" x14ac:dyDescent="0.2">
      <c r="A540" s="30" t="s">
        <v>752</v>
      </c>
      <c r="B540" s="30" t="s">
        <v>791</v>
      </c>
      <c r="C540" s="31"/>
      <c r="D540" s="31"/>
      <c r="E540" s="32"/>
      <c r="F540" s="33">
        <v>6.036016</v>
      </c>
      <c r="G540" s="33">
        <v>0.20025959999999998</v>
      </c>
      <c r="H540" s="33">
        <v>2.7450209999999999</v>
      </c>
      <c r="I540" s="31">
        <v>1.9306080000000001</v>
      </c>
      <c r="J540" s="33">
        <f>H540/I540</f>
        <v>1.4218427562715994</v>
      </c>
      <c r="K540" s="34">
        <v>43754</v>
      </c>
      <c r="L540" s="35">
        <v>0.49513888888888891</v>
      </c>
      <c r="M540" s="36">
        <v>-482</v>
      </c>
      <c r="N540" s="36">
        <v>685</v>
      </c>
      <c r="O540" s="36">
        <v>-26</v>
      </c>
      <c r="P540" s="36">
        <v>19</v>
      </c>
      <c r="Q540" s="30">
        <v>844734</v>
      </c>
      <c r="R540" s="30">
        <v>92745</v>
      </c>
      <c r="S540" s="37">
        <v>5.6210509999999995E-4</v>
      </c>
      <c r="T540" s="37">
        <v>2.7999999999999999E-8</v>
      </c>
      <c r="U540" s="30"/>
      <c r="V540" s="142"/>
      <c r="W540" s="30"/>
    </row>
    <row r="541" spans="1:23" x14ac:dyDescent="0.2">
      <c r="A541" s="30" t="s">
        <v>753</v>
      </c>
      <c r="B541" s="30" t="s">
        <v>657</v>
      </c>
      <c r="C541" s="31"/>
      <c r="D541" s="31"/>
      <c r="E541" s="32"/>
      <c r="F541" s="33">
        <v>5.8405579999999997</v>
      </c>
      <c r="G541" s="33">
        <v>0.16142145999999999</v>
      </c>
      <c r="H541" s="33">
        <v>2.8610929999999999</v>
      </c>
      <c r="I541" s="31">
        <v>1.9950835</v>
      </c>
      <c r="J541" s="33">
        <f>H541/I541</f>
        <v>1.4340718070196059</v>
      </c>
      <c r="K541" s="34">
        <v>43754</v>
      </c>
      <c r="L541" s="35">
        <v>0.49722222222222223</v>
      </c>
      <c r="M541" s="36">
        <v>-452</v>
      </c>
      <c r="N541" s="36">
        <v>685</v>
      </c>
      <c r="O541" s="36">
        <v>-27</v>
      </c>
      <c r="P541" s="36">
        <v>18</v>
      </c>
      <c r="Q541" s="30">
        <v>844734</v>
      </c>
      <c r="R541" s="30">
        <v>92745</v>
      </c>
      <c r="S541" s="37">
        <v>5.4486499999999995E-4</v>
      </c>
      <c r="T541" s="37">
        <v>2.7E-8</v>
      </c>
      <c r="U541" s="30"/>
      <c r="V541" s="142"/>
      <c r="W541" s="30"/>
    </row>
    <row r="542" spans="1:23" x14ac:dyDescent="0.2">
      <c r="A542" s="30" t="s">
        <v>754</v>
      </c>
      <c r="B542" s="30" t="s">
        <v>657</v>
      </c>
      <c r="C542" s="31"/>
      <c r="D542" s="31"/>
      <c r="E542" s="32"/>
      <c r="F542" s="33">
        <v>5.6510049999999996</v>
      </c>
      <c r="G542" s="33">
        <v>0.19605324000000002</v>
      </c>
      <c r="H542" s="33">
        <v>2.8890400000000001</v>
      </c>
      <c r="I542" s="31">
        <v>2.0123380000000002</v>
      </c>
      <c r="J542" s="33">
        <f>H542/I542</f>
        <v>1.4356633925314732</v>
      </c>
      <c r="K542" s="34">
        <v>43754</v>
      </c>
      <c r="L542" s="35">
        <v>0.49930555555555556</v>
      </c>
      <c r="M542" s="36">
        <v>-422</v>
      </c>
      <c r="N542" s="36">
        <v>685</v>
      </c>
      <c r="O542" s="36">
        <v>-26</v>
      </c>
      <c r="P542" s="36">
        <v>19</v>
      </c>
      <c r="Q542" s="30">
        <v>844734</v>
      </c>
      <c r="R542" s="30">
        <v>92745</v>
      </c>
      <c r="S542" s="37">
        <v>5.4238059999999995E-4</v>
      </c>
      <c r="T542" s="37">
        <v>2.7E-8</v>
      </c>
      <c r="U542" s="30"/>
      <c r="V542" s="142"/>
      <c r="W542" s="30"/>
    </row>
    <row r="543" spans="1:23" x14ac:dyDescent="0.2">
      <c r="A543" s="30" t="s">
        <v>755</v>
      </c>
      <c r="B543" s="30" t="s">
        <v>657</v>
      </c>
      <c r="C543" s="31"/>
      <c r="D543" s="31"/>
      <c r="E543" s="32"/>
      <c r="F543" s="33">
        <v>5.9655189999999996</v>
      </c>
      <c r="G543" s="33">
        <v>0.21498219999999998</v>
      </c>
      <c r="H543" s="33">
        <v>2.8828809999999998</v>
      </c>
      <c r="I543" s="31">
        <v>2.0141214999999999</v>
      </c>
      <c r="J543" s="33">
        <f>H543/I543</f>
        <v>1.4313342069979393</v>
      </c>
      <c r="K543" s="34">
        <v>43754</v>
      </c>
      <c r="L543" s="35">
        <v>0.50138888888888888</v>
      </c>
      <c r="M543" s="36">
        <v>-392</v>
      </c>
      <c r="N543" s="36">
        <v>685</v>
      </c>
      <c r="O543" s="36">
        <v>-26</v>
      </c>
      <c r="P543" s="36">
        <v>20</v>
      </c>
      <c r="Q543" s="30">
        <v>844734</v>
      </c>
      <c r="R543" s="30">
        <v>92745</v>
      </c>
      <c r="S543" s="37">
        <v>6.2331810000000002E-4</v>
      </c>
      <c r="T543" s="37">
        <v>2.7E-8</v>
      </c>
      <c r="U543" s="30"/>
      <c r="V543" s="142"/>
      <c r="W543" s="30"/>
    </row>
    <row r="544" spans="1:23" x14ac:dyDescent="0.2">
      <c r="A544" s="38"/>
      <c r="B544" s="38" t="s">
        <v>20</v>
      </c>
      <c r="C544" s="39"/>
      <c r="D544" s="39"/>
      <c r="E544" s="40"/>
      <c r="F544" s="39">
        <f>AVERAGE(F540:F543)</f>
        <v>5.8732745</v>
      </c>
      <c r="G544" s="39">
        <f>2*STDEV(F540:F543)</f>
        <v>0.33757555915676146</v>
      </c>
      <c r="H544" s="39"/>
      <c r="I544" s="39"/>
      <c r="J544" s="39"/>
      <c r="K544" s="41"/>
      <c r="L544" s="42"/>
      <c r="M544" s="43"/>
      <c r="N544" s="43"/>
      <c r="O544" s="43"/>
      <c r="P544" s="43"/>
      <c r="Q544" s="38"/>
      <c r="R544" s="38"/>
      <c r="S544" s="44">
        <f>AVERAGE(S540:S543)</f>
        <v>5.6816719999999992E-4</v>
      </c>
      <c r="T544" s="44"/>
      <c r="U544" s="38"/>
      <c r="V544" s="143"/>
      <c r="W544" s="38"/>
    </row>
    <row r="545" spans="1:23" x14ac:dyDescent="0.2">
      <c r="A545" s="45"/>
      <c r="B545" s="45" t="s">
        <v>21</v>
      </c>
      <c r="C545" s="46">
        <v>12.33</v>
      </c>
      <c r="D545" s="46"/>
      <c r="E545" s="47">
        <f>((F545/1000+1)/(C545/1000+1)-1)*1000</f>
        <v>-6.360061689370089</v>
      </c>
      <c r="F545" s="46">
        <f>AVERAGE(F540:F543,F517:F520)</f>
        <v>5.8915187500000004</v>
      </c>
      <c r="G545" s="46">
        <f>2*STDEV(F540:F543,F517:F520)</f>
        <v>0.28771228482386962</v>
      </c>
      <c r="H545" s="46"/>
      <c r="I545" s="46"/>
      <c r="J545" s="46"/>
      <c r="K545" s="48"/>
      <c r="L545" s="49"/>
      <c r="M545" s="50"/>
      <c r="N545" s="50"/>
      <c r="O545" s="50"/>
      <c r="P545" s="50"/>
      <c r="Q545" s="45"/>
      <c r="R545" s="45"/>
      <c r="S545" s="51">
        <f>AVERAGE(S540:S543,S517:S520)</f>
        <v>5.6089191249999993E-4</v>
      </c>
      <c r="T545" s="51"/>
      <c r="U545" s="45"/>
      <c r="V545" s="144"/>
      <c r="W545" s="45"/>
    </row>
    <row r="546" spans="1:23" x14ac:dyDescent="0.2">
      <c r="V546" s="145"/>
    </row>
    <row r="547" spans="1:23" x14ac:dyDescent="0.2">
      <c r="A547" s="1" t="s">
        <v>756</v>
      </c>
      <c r="B547" s="1" t="s">
        <v>757</v>
      </c>
      <c r="C547" s="9">
        <f>((F547/1000+1)/($E$568/1000+1)-1)*1000</f>
        <v>-0.12961478015793837</v>
      </c>
      <c r="D547" s="9">
        <f>$G$568</f>
        <v>0.27817406222106972</v>
      </c>
      <c r="F547" s="4">
        <v>-6.461436</v>
      </c>
      <c r="G547" s="4">
        <v>0.19575622000000001</v>
      </c>
      <c r="H547" s="4">
        <v>2.7862619999999998</v>
      </c>
      <c r="I547" s="9">
        <v>1.9556549999999999</v>
      </c>
      <c r="J547" s="4">
        <f t="shared" ref="J547:J561" si="71">H547/I547</f>
        <v>1.4247206179003964</v>
      </c>
      <c r="K547" s="13">
        <v>43754</v>
      </c>
      <c r="L547" s="14">
        <v>0.5131944444444444</v>
      </c>
      <c r="M547" s="3">
        <v>-4381</v>
      </c>
      <c r="N547" s="3">
        <v>695</v>
      </c>
      <c r="O547" s="3">
        <v>-27</v>
      </c>
      <c r="P547" s="3">
        <v>17</v>
      </c>
      <c r="Q547" s="1">
        <v>844734</v>
      </c>
      <c r="R547" s="1">
        <v>92745</v>
      </c>
      <c r="S547" s="2">
        <v>9.6005829999999996E-4</v>
      </c>
      <c r="T547" s="2">
        <v>2.7E-8</v>
      </c>
      <c r="U547" s="2">
        <f>S547-$S$568</f>
        <v>3.9143320000000002E-4</v>
      </c>
      <c r="V547" s="145"/>
    </row>
    <row r="548" spans="1:23" x14ac:dyDescent="0.2">
      <c r="A548" s="1" t="s">
        <v>758</v>
      </c>
      <c r="B548" s="1" t="s">
        <v>759</v>
      </c>
      <c r="C548" s="9">
        <f t="shared" ref="C548:C561" si="72">((F548/1000+1)/($E$568/1000+1)-1)*1000</f>
        <v>0.26098776594030149</v>
      </c>
      <c r="D548" s="9">
        <f t="shared" ref="D548:D561" si="73">$G$568</f>
        <v>0.27817406222106972</v>
      </c>
      <c r="F548" s="4">
        <v>-6.0733069999999998</v>
      </c>
      <c r="G548" s="4">
        <v>0.21467440000000002</v>
      </c>
      <c r="H548" s="4">
        <v>2.772192</v>
      </c>
      <c r="I548" s="9">
        <v>1.9457600000000002</v>
      </c>
      <c r="J548" s="4">
        <f t="shared" si="71"/>
        <v>1.4247348079927635</v>
      </c>
      <c r="K548" s="13">
        <v>43754</v>
      </c>
      <c r="L548" s="14">
        <v>0.51527777777777772</v>
      </c>
      <c r="M548" s="3">
        <v>-4381</v>
      </c>
      <c r="N548" s="3">
        <v>760</v>
      </c>
      <c r="O548" s="3">
        <v>-27</v>
      </c>
      <c r="P548" s="3">
        <v>17</v>
      </c>
      <c r="Q548" s="1">
        <v>844734</v>
      </c>
      <c r="R548" s="1">
        <v>92745</v>
      </c>
      <c r="S548" s="2">
        <v>1.105122E-3</v>
      </c>
      <c r="T548" s="2">
        <v>2.7E-8</v>
      </c>
      <c r="U548" s="2">
        <f t="shared" ref="U548:U561" si="74">S548-$S$568</f>
        <v>5.3649690000000011E-4</v>
      </c>
      <c r="V548" s="145"/>
    </row>
    <row r="549" spans="1:23" x14ac:dyDescent="0.2">
      <c r="A549" s="1" t="s">
        <v>760</v>
      </c>
      <c r="B549" s="1" t="s">
        <v>761</v>
      </c>
      <c r="C549" s="9">
        <f t="shared" si="72"/>
        <v>0.41588467260056383</v>
      </c>
      <c r="D549" s="9">
        <f t="shared" si="73"/>
        <v>0.27817406222106972</v>
      </c>
      <c r="F549" s="4">
        <v>-5.9193910000000001</v>
      </c>
      <c r="G549" s="4">
        <v>0.17370402000000001</v>
      </c>
      <c r="H549" s="4">
        <v>2.7653699999999999</v>
      </c>
      <c r="I549" s="9">
        <v>1.9399584999999999</v>
      </c>
      <c r="J549" s="4">
        <f t="shared" si="71"/>
        <v>1.4254789471011879</v>
      </c>
      <c r="K549" s="13">
        <v>43754</v>
      </c>
      <c r="L549" s="14">
        <v>0.5180555555555556</v>
      </c>
      <c r="M549" s="3">
        <v>-4376</v>
      </c>
      <c r="N549" s="3">
        <v>820</v>
      </c>
      <c r="O549" s="3">
        <v>-28</v>
      </c>
      <c r="P549" s="3">
        <v>16</v>
      </c>
      <c r="Q549" s="1">
        <v>844734</v>
      </c>
      <c r="R549" s="1">
        <v>92745</v>
      </c>
      <c r="S549" s="2">
        <v>1.0797879999999999E-3</v>
      </c>
      <c r="T549" s="2">
        <v>2.7E-8</v>
      </c>
      <c r="U549" s="2">
        <f t="shared" si="74"/>
        <v>5.1116289999999999E-4</v>
      </c>
      <c r="V549" s="145"/>
    </row>
    <row r="550" spans="1:23" x14ac:dyDescent="0.2">
      <c r="A550" s="1" t="s">
        <v>762</v>
      </c>
      <c r="B550" s="1" t="s">
        <v>763</v>
      </c>
      <c r="C550" s="9">
        <f t="shared" si="72"/>
        <v>-0.25871230859164651</v>
      </c>
      <c r="D550" s="9">
        <f t="shared" si="73"/>
        <v>0.27817406222106972</v>
      </c>
      <c r="F550" s="4">
        <v>-6.5897160000000001</v>
      </c>
      <c r="G550" s="4">
        <v>0.22127659999999999</v>
      </c>
      <c r="H550" s="4">
        <v>2.7397960000000001</v>
      </c>
      <c r="I550" s="9">
        <v>1.9275105000000003</v>
      </c>
      <c r="J550" s="4">
        <f t="shared" si="71"/>
        <v>1.4214169001932802</v>
      </c>
      <c r="K550" s="13">
        <v>43754</v>
      </c>
      <c r="L550" s="14">
        <v>0.52013888888888893</v>
      </c>
      <c r="M550" s="3">
        <v>-4547</v>
      </c>
      <c r="N550" s="3">
        <v>806</v>
      </c>
      <c r="O550" s="3">
        <v>-27</v>
      </c>
      <c r="P550" s="3">
        <v>18</v>
      </c>
      <c r="Q550" s="1">
        <v>844734</v>
      </c>
      <c r="R550" s="1">
        <v>92745</v>
      </c>
      <c r="S550" s="2">
        <v>9.046328E-4</v>
      </c>
      <c r="T550" s="2">
        <v>2.7E-8</v>
      </c>
      <c r="U550" s="2">
        <f t="shared" si="74"/>
        <v>3.3600770000000006E-4</v>
      </c>
      <c r="V550" s="145"/>
    </row>
    <row r="551" spans="1:23" x14ac:dyDescent="0.2">
      <c r="A551" s="1" t="s">
        <v>764</v>
      </c>
      <c r="B551" s="1" t="s">
        <v>765</v>
      </c>
      <c r="C551" s="9">
        <f t="shared" si="72"/>
        <v>-0.28768075539520321</v>
      </c>
      <c r="D551" s="9">
        <f t="shared" si="73"/>
        <v>0.27817406222106972</v>
      </c>
      <c r="F551" s="4">
        <v>-6.6185010000000002</v>
      </c>
      <c r="G551" s="4">
        <v>0.2271842</v>
      </c>
      <c r="H551" s="4">
        <v>2.7308720000000002</v>
      </c>
      <c r="I551" s="9">
        <v>1.9183479999999999</v>
      </c>
      <c r="J551" s="4">
        <f t="shared" si="71"/>
        <v>1.4235540162681641</v>
      </c>
      <c r="K551" s="13">
        <v>43754</v>
      </c>
      <c r="L551" s="14">
        <v>0.5229166666666667</v>
      </c>
      <c r="M551" s="3">
        <v>-4730</v>
      </c>
      <c r="N551" s="3">
        <v>893</v>
      </c>
      <c r="O551" s="3">
        <v>-26</v>
      </c>
      <c r="P551" s="3">
        <v>19</v>
      </c>
      <c r="Q551" s="1">
        <v>844734</v>
      </c>
      <c r="R551" s="1">
        <v>92745</v>
      </c>
      <c r="S551" s="2">
        <v>7.3879939999999997E-4</v>
      </c>
      <c r="T551" s="2">
        <v>2.7E-8</v>
      </c>
      <c r="U551" s="2">
        <f t="shared" si="74"/>
        <v>1.7017430000000004E-4</v>
      </c>
      <c r="V551" s="145"/>
    </row>
    <row r="552" spans="1:23" x14ac:dyDescent="0.2">
      <c r="A552" s="1" t="s">
        <v>766</v>
      </c>
      <c r="B552" s="1" t="s">
        <v>767</v>
      </c>
      <c r="C552" s="9">
        <f t="shared" si="72"/>
        <v>-0.25913901074359202</v>
      </c>
      <c r="D552" s="9">
        <f t="shared" si="73"/>
        <v>0.27817406222106972</v>
      </c>
      <c r="F552" s="4">
        <v>-6.5901399999999999</v>
      </c>
      <c r="G552" s="4">
        <v>0.16043981999999998</v>
      </c>
      <c r="H552" s="4">
        <v>2.759611</v>
      </c>
      <c r="I552" s="9">
        <v>1.926215</v>
      </c>
      <c r="J552" s="4">
        <f t="shared" si="71"/>
        <v>1.4326599055660973</v>
      </c>
      <c r="K552" s="13">
        <v>43754</v>
      </c>
      <c r="L552" s="14">
        <v>0.52500000000000002</v>
      </c>
      <c r="M552" s="3">
        <v>-4891</v>
      </c>
      <c r="N552" s="3">
        <v>905</v>
      </c>
      <c r="O552" s="3">
        <v>-26</v>
      </c>
      <c r="P552" s="3">
        <v>18</v>
      </c>
      <c r="Q552" s="1">
        <v>844734</v>
      </c>
      <c r="R552" s="1">
        <v>92745</v>
      </c>
      <c r="S552" s="2">
        <v>1.057075E-3</v>
      </c>
      <c r="T552" s="2">
        <v>2.7E-8</v>
      </c>
      <c r="U552" s="2">
        <f t="shared" si="74"/>
        <v>4.8844990000000005E-4</v>
      </c>
      <c r="V552" s="145"/>
    </row>
    <row r="553" spans="1:23" x14ac:dyDescent="0.2">
      <c r="A553" s="1" t="s">
        <v>768</v>
      </c>
      <c r="B553" s="1" t="s">
        <v>769</v>
      </c>
      <c r="C553" s="9">
        <f t="shared" si="72"/>
        <v>0.13173022419943337</v>
      </c>
      <c r="D553" s="9">
        <f t="shared" si="73"/>
        <v>0.27817406222106972</v>
      </c>
      <c r="F553" s="4">
        <v>-6.201746</v>
      </c>
      <c r="G553" s="4">
        <v>0.17739576000000001</v>
      </c>
      <c r="H553" s="4">
        <v>2.7507109999999999</v>
      </c>
      <c r="I553" s="9">
        <v>1.9181225</v>
      </c>
      <c r="J553" s="4">
        <f t="shared" si="71"/>
        <v>1.4340642998557183</v>
      </c>
      <c r="K553" s="13">
        <v>43754</v>
      </c>
      <c r="L553" s="14">
        <v>0.52708333333333335</v>
      </c>
      <c r="M553" s="3">
        <v>-5011</v>
      </c>
      <c r="N553" s="3">
        <v>921</v>
      </c>
      <c r="O553" s="3">
        <v>-26</v>
      </c>
      <c r="P553" s="3">
        <v>18</v>
      </c>
      <c r="Q553" s="1">
        <v>844734</v>
      </c>
      <c r="R553" s="1">
        <v>92745</v>
      </c>
      <c r="S553" s="2">
        <v>1.023284E-3</v>
      </c>
      <c r="T553" s="2">
        <v>2.7E-8</v>
      </c>
      <c r="U553" s="2">
        <f t="shared" si="74"/>
        <v>4.5465890000000002E-4</v>
      </c>
      <c r="V553" s="145"/>
    </row>
    <row r="554" spans="1:23" x14ac:dyDescent="0.2">
      <c r="A554" s="1" t="s">
        <v>770</v>
      </c>
      <c r="B554" s="1" t="s">
        <v>771</v>
      </c>
      <c r="C554" s="9">
        <f t="shared" si="72"/>
        <v>-0.30122754234762628</v>
      </c>
      <c r="D554" s="9">
        <f t="shared" si="73"/>
        <v>0.27817406222106972</v>
      </c>
      <c r="F554" s="4">
        <v>-6.6319619999999997</v>
      </c>
      <c r="G554" s="4">
        <v>0.16386586000000003</v>
      </c>
      <c r="H554" s="4">
        <v>2.7064599999999999</v>
      </c>
      <c r="I554" s="9">
        <v>1.9068384999999999</v>
      </c>
      <c r="J554" s="4">
        <f t="shared" si="71"/>
        <v>1.4193441133058726</v>
      </c>
      <c r="K554" s="13">
        <v>43754</v>
      </c>
      <c r="L554" s="14">
        <v>0.52986111111111112</v>
      </c>
      <c r="M554" s="3">
        <v>-5097</v>
      </c>
      <c r="N554" s="3">
        <v>887</v>
      </c>
      <c r="O554" s="3">
        <v>-26</v>
      </c>
      <c r="P554" s="3">
        <v>18</v>
      </c>
      <c r="Q554" s="1">
        <v>844734</v>
      </c>
      <c r="R554" s="1">
        <v>92745</v>
      </c>
      <c r="S554" s="2">
        <v>8.6941459999999998E-4</v>
      </c>
      <c r="T554" s="2">
        <v>2.7E-8</v>
      </c>
      <c r="U554" s="2">
        <f t="shared" si="74"/>
        <v>3.0078950000000004E-4</v>
      </c>
      <c r="V554" s="145"/>
    </row>
    <row r="555" spans="1:23" x14ac:dyDescent="0.2">
      <c r="A555" s="1" t="s">
        <v>772</v>
      </c>
      <c r="B555" s="1" t="s">
        <v>773</v>
      </c>
      <c r="C555" s="9">
        <f t="shared" si="72"/>
        <v>-0.26168915992541564</v>
      </c>
      <c r="D555" s="9">
        <f t="shared" si="73"/>
        <v>0.27817406222106972</v>
      </c>
      <c r="F555" s="4">
        <v>-6.5926739999999997</v>
      </c>
      <c r="G555" s="4">
        <v>0.18392266000000002</v>
      </c>
      <c r="H555" s="4">
        <v>2.7735560000000001</v>
      </c>
      <c r="I555" s="9">
        <v>1.9280925</v>
      </c>
      <c r="J555" s="4">
        <f t="shared" si="71"/>
        <v>1.4384973749962724</v>
      </c>
      <c r="K555" s="13">
        <v>43754</v>
      </c>
      <c r="L555" s="14">
        <v>0.53194444444444444</v>
      </c>
      <c r="M555" s="3">
        <v>-5148</v>
      </c>
      <c r="N555" s="3">
        <v>900</v>
      </c>
      <c r="O555" s="3">
        <v>-26</v>
      </c>
      <c r="P555" s="3">
        <v>16</v>
      </c>
      <c r="Q555" s="1">
        <v>844734</v>
      </c>
      <c r="R555" s="1">
        <v>92745</v>
      </c>
      <c r="S555" s="2">
        <v>1.2252330000000001E-3</v>
      </c>
      <c r="T555" s="2">
        <v>2.7E-8</v>
      </c>
      <c r="U555" s="2">
        <f t="shared" si="74"/>
        <v>6.5660790000000011E-4</v>
      </c>
      <c r="V555" s="145"/>
    </row>
    <row r="556" spans="1:23" x14ac:dyDescent="0.2">
      <c r="A556" s="1" t="s">
        <v>774</v>
      </c>
      <c r="B556" s="1" t="s">
        <v>775</v>
      </c>
      <c r="C556" s="9">
        <f t="shared" si="72"/>
        <v>-0.74930103135373294</v>
      </c>
      <c r="D556" s="9">
        <f t="shared" si="73"/>
        <v>0.27817406222106972</v>
      </c>
      <c r="F556" s="4">
        <v>-7.0771980000000001</v>
      </c>
      <c r="G556" s="4">
        <v>0.2196012</v>
      </c>
      <c r="H556" s="4">
        <v>2.8073830000000002</v>
      </c>
      <c r="I556" s="9">
        <v>1.9603299999999999</v>
      </c>
      <c r="J556" s="4">
        <f t="shared" si="71"/>
        <v>1.432097146908939</v>
      </c>
      <c r="K556" s="13">
        <v>43754</v>
      </c>
      <c r="L556" s="14">
        <v>0.53402777777777777</v>
      </c>
      <c r="M556" s="3">
        <v>-5229</v>
      </c>
      <c r="N556" s="3">
        <v>973</v>
      </c>
      <c r="O556" s="3">
        <v>-26</v>
      </c>
      <c r="P556" s="3">
        <v>17</v>
      </c>
      <c r="Q556" s="1">
        <v>844734</v>
      </c>
      <c r="R556" s="1">
        <v>92745</v>
      </c>
      <c r="S556" s="2">
        <v>7.0441660000000001E-4</v>
      </c>
      <c r="T556" s="2">
        <v>2.7E-8</v>
      </c>
      <c r="U556" s="2">
        <f t="shared" si="74"/>
        <v>1.3579150000000008E-4</v>
      </c>
      <c r="V556" s="145"/>
    </row>
    <row r="557" spans="1:23" x14ac:dyDescent="0.2">
      <c r="A557" s="1" t="s">
        <v>776</v>
      </c>
      <c r="B557" s="1" t="s">
        <v>777</v>
      </c>
      <c r="C557" s="9">
        <f t="shared" si="72"/>
        <v>1.5536990437023945</v>
      </c>
      <c r="D557" s="9">
        <f t="shared" si="73"/>
        <v>0.27817406222106972</v>
      </c>
      <c r="F557" s="4">
        <v>-4.7887820000000003</v>
      </c>
      <c r="G557" s="4">
        <v>0.16456955999999998</v>
      </c>
      <c r="H557" s="4">
        <v>2.8327179999999998</v>
      </c>
      <c r="I557" s="9">
        <v>1.9581520000000001</v>
      </c>
      <c r="J557" s="4">
        <f t="shared" si="71"/>
        <v>1.4466282494923783</v>
      </c>
      <c r="K557" s="13">
        <v>43754</v>
      </c>
      <c r="L557" s="14">
        <v>0.53680555555555554</v>
      </c>
      <c r="M557" s="3">
        <v>-5390</v>
      </c>
      <c r="N557" s="3">
        <v>978</v>
      </c>
      <c r="O557" s="3">
        <v>-24</v>
      </c>
      <c r="P557" s="3">
        <v>18</v>
      </c>
      <c r="Q557" s="1">
        <v>844734</v>
      </c>
      <c r="R557" s="1">
        <v>92745</v>
      </c>
      <c r="S557" s="2">
        <v>8.5135560000000002E-4</v>
      </c>
      <c r="T557" s="2">
        <v>2.6000000000000001E-8</v>
      </c>
      <c r="U557" s="2">
        <f t="shared" si="74"/>
        <v>2.8273050000000009E-4</v>
      </c>
      <c r="V557" s="145"/>
    </row>
    <row r="558" spans="1:23" x14ac:dyDescent="0.2">
      <c r="A558" s="1" t="s">
        <v>778</v>
      </c>
      <c r="B558" s="1" t="s">
        <v>779</v>
      </c>
      <c r="C558" s="9">
        <f t="shared" si="72"/>
        <v>-0.49262962320828496</v>
      </c>
      <c r="D558" s="9">
        <f t="shared" si="73"/>
        <v>0.27817406222106972</v>
      </c>
      <c r="F558" s="4">
        <v>-6.822152</v>
      </c>
      <c r="G558" s="4">
        <v>0.12679425999999999</v>
      </c>
      <c r="H558" s="4">
        <v>2.7810229999999998</v>
      </c>
      <c r="I558" s="9">
        <v>1.9569500000000004</v>
      </c>
      <c r="J558" s="4">
        <f t="shared" si="71"/>
        <v>1.4211006924039957</v>
      </c>
      <c r="K558" s="13">
        <v>43754</v>
      </c>
      <c r="L558" s="14">
        <v>0.53888888888888886</v>
      </c>
      <c r="M558" s="3">
        <v>-5454</v>
      </c>
      <c r="N558" s="3">
        <v>1001</v>
      </c>
      <c r="O558" s="3">
        <v>-24</v>
      </c>
      <c r="P558" s="3">
        <v>17</v>
      </c>
      <c r="Q558" s="1">
        <v>844734</v>
      </c>
      <c r="R558" s="1">
        <v>92745</v>
      </c>
      <c r="S558" s="2">
        <v>7.6699259999999997E-4</v>
      </c>
      <c r="T558" s="2">
        <v>2.6000000000000001E-8</v>
      </c>
      <c r="U558" s="2">
        <f t="shared" si="74"/>
        <v>1.9836750000000003E-4</v>
      </c>
      <c r="V558" s="145"/>
    </row>
    <row r="559" spans="1:23" x14ac:dyDescent="0.2">
      <c r="A559" s="1" t="s">
        <v>780</v>
      </c>
      <c r="B559" s="1" t="s">
        <v>781</v>
      </c>
      <c r="C559" s="9">
        <f t="shared" si="72"/>
        <v>-0.63803341336021724</v>
      </c>
      <c r="D559" s="9">
        <f t="shared" si="73"/>
        <v>0.27817406222106972</v>
      </c>
      <c r="F559" s="4">
        <v>-6.9666350000000001</v>
      </c>
      <c r="G559" s="4">
        <v>0.18023120000000001</v>
      </c>
      <c r="H559" s="4">
        <v>2.783712</v>
      </c>
      <c r="I559" s="9">
        <v>1.939959</v>
      </c>
      <c r="J559" s="4">
        <f t="shared" si="71"/>
        <v>1.4349334186959621</v>
      </c>
      <c r="K559" s="13">
        <v>43754</v>
      </c>
      <c r="L559" s="14">
        <v>0.54166666666666663</v>
      </c>
      <c r="M559" s="3">
        <v>-5479</v>
      </c>
      <c r="N559" s="3">
        <v>977</v>
      </c>
      <c r="O559" s="3">
        <v>-24</v>
      </c>
      <c r="P559" s="3">
        <v>16</v>
      </c>
      <c r="Q559" s="1">
        <v>844734</v>
      </c>
      <c r="R559" s="1">
        <v>92745</v>
      </c>
      <c r="S559" s="2">
        <v>6.5384229999999996E-4</v>
      </c>
      <c r="T559" s="2">
        <v>2.7E-8</v>
      </c>
      <c r="U559" s="2">
        <f t="shared" si="74"/>
        <v>8.5217200000000022E-5</v>
      </c>
      <c r="V559" s="145"/>
    </row>
    <row r="560" spans="1:23" x14ac:dyDescent="0.2">
      <c r="A560" s="1" t="s">
        <v>782</v>
      </c>
      <c r="B560" s="1" t="s">
        <v>783</v>
      </c>
      <c r="C560" s="9">
        <f t="shared" si="72"/>
        <v>-0.44468802623653936</v>
      </c>
      <c r="D560" s="9">
        <f t="shared" si="73"/>
        <v>0.27817406222106972</v>
      </c>
      <c r="F560" s="4">
        <v>-6.7745139999999999</v>
      </c>
      <c r="G560" s="4">
        <v>0.19826704000000001</v>
      </c>
      <c r="H560" s="4">
        <v>2.7148789999999998</v>
      </c>
      <c r="I560" s="9">
        <v>1.918498</v>
      </c>
      <c r="J560" s="4">
        <f t="shared" si="71"/>
        <v>1.4151065051931249</v>
      </c>
      <c r="K560" s="13">
        <v>43754</v>
      </c>
      <c r="L560" s="14">
        <v>0.54374999999999996</v>
      </c>
      <c r="M560" s="3">
        <v>-5507</v>
      </c>
      <c r="N560" s="3">
        <v>965</v>
      </c>
      <c r="O560" s="3">
        <v>-24</v>
      </c>
      <c r="P560" s="3">
        <v>16</v>
      </c>
      <c r="Q560" s="1">
        <v>844734</v>
      </c>
      <c r="R560" s="1">
        <v>92745</v>
      </c>
      <c r="S560" s="2">
        <v>1.033312E-3</v>
      </c>
      <c r="T560" s="2">
        <v>2.6000000000000001E-8</v>
      </c>
      <c r="U560" s="2">
        <f t="shared" si="74"/>
        <v>4.6468690000000005E-4</v>
      </c>
      <c r="V560" s="145"/>
    </row>
    <row r="561" spans="1:23" x14ac:dyDescent="0.2">
      <c r="A561" s="1" t="s">
        <v>784</v>
      </c>
      <c r="B561" s="1" t="s">
        <v>785</v>
      </c>
      <c r="C561" s="9">
        <f t="shared" si="72"/>
        <v>-7.9971406443224424E-2</v>
      </c>
      <c r="D561" s="9">
        <f t="shared" si="73"/>
        <v>0.27817406222106972</v>
      </c>
      <c r="F561" s="4">
        <v>-6.4121069999999998</v>
      </c>
      <c r="G561" s="4">
        <v>0.21183560000000001</v>
      </c>
      <c r="H561" s="4">
        <v>2.6924890000000001</v>
      </c>
      <c r="I561" s="9">
        <v>1.8955545000000003</v>
      </c>
      <c r="J561" s="4">
        <f t="shared" si="71"/>
        <v>1.4204228894500261</v>
      </c>
      <c r="K561" s="13">
        <v>43754</v>
      </c>
      <c r="L561" s="14">
        <v>0.54652777777777772</v>
      </c>
      <c r="M561" s="3">
        <v>-5573</v>
      </c>
      <c r="N561" s="3">
        <v>943</v>
      </c>
      <c r="O561" s="3">
        <v>-24</v>
      </c>
      <c r="P561" s="3">
        <v>16</v>
      </c>
      <c r="Q561" s="1">
        <v>844734</v>
      </c>
      <c r="R561" s="1">
        <v>92745</v>
      </c>
      <c r="S561" s="2">
        <v>7.5930020000000004E-4</v>
      </c>
      <c r="T561" s="2">
        <v>2.6000000000000001E-8</v>
      </c>
      <c r="U561" s="2">
        <f t="shared" si="74"/>
        <v>1.906751000000001E-4</v>
      </c>
      <c r="V561" s="145"/>
    </row>
    <row r="562" spans="1:23" x14ac:dyDescent="0.2">
      <c r="V562" s="145"/>
    </row>
    <row r="563" spans="1:23" x14ac:dyDescent="0.2">
      <c r="A563" s="30" t="s">
        <v>786</v>
      </c>
      <c r="B563" s="30" t="s">
        <v>657</v>
      </c>
      <c r="C563" s="31"/>
      <c r="D563" s="31"/>
      <c r="E563" s="32"/>
      <c r="F563" s="33">
        <v>6.075831</v>
      </c>
      <c r="G563" s="33">
        <v>0.22690840000000001</v>
      </c>
      <c r="H563" s="33">
        <v>2.652514</v>
      </c>
      <c r="I563" s="31">
        <v>1.8613639999999998</v>
      </c>
      <c r="J563" s="33">
        <f>H563/I563</f>
        <v>1.4250377680023898</v>
      </c>
      <c r="K563" s="34">
        <v>43754</v>
      </c>
      <c r="L563" s="35">
        <v>0.5493055555555556</v>
      </c>
      <c r="M563" s="36">
        <v>-506</v>
      </c>
      <c r="N563" s="36">
        <v>834</v>
      </c>
      <c r="O563" s="36">
        <v>-25</v>
      </c>
      <c r="P563" s="36">
        <v>21</v>
      </c>
      <c r="Q563" s="30">
        <v>844734</v>
      </c>
      <c r="R563" s="30">
        <v>92745</v>
      </c>
      <c r="S563" s="37">
        <v>5.6822630000000001E-4</v>
      </c>
      <c r="T563" s="37">
        <v>2.6000000000000001E-8</v>
      </c>
      <c r="U563" s="30"/>
      <c r="V563" s="142"/>
      <c r="W563" s="30"/>
    </row>
    <row r="564" spans="1:23" x14ac:dyDescent="0.2">
      <c r="A564" s="30" t="s">
        <v>787</v>
      </c>
      <c r="B564" s="30" t="s">
        <v>657</v>
      </c>
      <c r="C564" s="31"/>
      <c r="D564" s="31"/>
      <c r="E564" s="32"/>
      <c r="F564" s="33">
        <v>6.0163859999999998</v>
      </c>
      <c r="G564" s="33">
        <v>0.17381578000000003</v>
      </c>
      <c r="H564" s="33">
        <v>2.6266660000000002</v>
      </c>
      <c r="I564" s="31">
        <v>1.8554875</v>
      </c>
      <c r="J564" s="33">
        <f>H564/I564</f>
        <v>1.4156204232041445</v>
      </c>
      <c r="K564" s="34">
        <v>43754</v>
      </c>
      <c r="L564" s="35">
        <v>0.55138888888888893</v>
      </c>
      <c r="M564" s="36">
        <v>-476</v>
      </c>
      <c r="N564" s="36">
        <v>834</v>
      </c>
      <c r="O564" s="36">
        <v>-26</v>
      </c>
      <c r="P564" s="36">
        <v>21</v>
      </c>
      <c r="Q564" s="30">
        <v>844734</v>
      </c>
      <c r="R564" s="30">
        <v>92745</v>
      </c>
      <c r="S564" s="37">
        <v>5.7503960000000005E-4</v>
      </c>
      <c r="T564" s="37">
        <v>2.6000000000000001E-8</v>
      </c>
      <c r="U564" s="30"/>
      <c r="V564" s="142"/>
      <c r="W564" s="30"/>
    </row>
    <row r="565" spans="1:23" x14ac:dyDescent="0.2">
      <c r="A565" s="30" t="s">
        <v>788</v>
      </c>
      <c r="B565" s="30" t="s">
        <v>657</v>
      </c>
      <c r="C565" s="31"/>
      <c r="D565" s="31"/>
      <c r="E565" s="32"/>
      <c r="F565" s="33">
        <v>5.9350360000000002</v>
      </c>
      <c r="G565" s="33">
        <v>0.20685339999999999</v>
      </c>
      <c r="H565" s="33">
        <v>2.6133289999999998</v>
      </c>
      <c r="I565" s="31">
        <v>1.8367870000000002</v>
      </c>
      <c r="J565" s="33">
        <f>H565/I565</f>
        <v>1.4227719381724715</v>
      </c>
      <c r="K565" s="34">
        <v>43754</v>
      </c>
      <c r="L565" s="35">
        <v>0.55347222222222225</v>
      </c>
      <c r="M565" s="36">
        <v>-446</v>
      </c>
      <c r="N565" s="36">
        <v>834</v>
      </c>
      <c r="O565" s="36">
        <v>-25</v>
      </c>
      <c r="P565" s="36">
        <v>22</v>
      </c>
      <c r="Q565" s="30">
        <v>844734</v>
      </c>
      <c r="R565" s="30">
        <v>92745</v>
      </c>
      <c r="S565" s="37">
        <v>5.7441040000000005E-4</v>
      </c>
      <c r="T565" s="37">
        <v>2.6000000000000001E-8</v>
      </c>
      <c r="U565" s="30"/>
      <c r="V565" s="142"/>
      <c r="W565" s="30"/>
    </row>
    <row r="566" spans="1:23" x14ac:dyDescent="0.2">
      <c r="A566" s="30" t="s">
        <v>789</v>
      </c>
      <c r="B566" s="30" t="s">
        <v>790</v>
      </c>
      <c r="C566" s="31"/>
      <c r="D566" s="31"/>
      <c r="E566" s="32"/>
      <c r="F566" s="33">
        <v>5.8338609999999997</v>
      </c>
      <c r="G566" s="33">
        <v>0.16754043999999998</v>
      </c>
      <c r="H566" s="33">
        <v>2.711903</v>
      </c>
      <c r="I566" s="31">
        <v>1.89608</v>
      </c>
      <c r="J566" s="33">
        <f>H566/I566</f>
        <v>1.4302682376271043</v>
      </c>
      <c r="K566" s="34">
        <v>43754</v>
      </c>
      <c r="L566" s="35">
        <v>0.55625000000000002</v>
      </c>
      <c r="M566" s="36">
        <v>-416</v>
      </c>
      <c r="N566" s="36">
        <v>834</v>
      </c>
      <c r="O566" s="36">
        <v>-26</v>
      </c>
      <c r="P566" s="36">
        <v>21</v>
      </c>
      <c r="Q566" s="30">
        <v>844734</v>
      </c>
      <c r="R566" s="30">
        <v>92745</v>
      </c>
      <c r="S566" s="37">
        <v>5.5865570000000005E-4</v>
      </c>
      <c r="T566" s="37">
        <v>2.6000000000000001E-8</v>
      </c>
      <c r="U566" s="30"/>
      <c r="V566" s="142"/>
      <c r="W566" s="30"/>
    </row>
    <row r="567" spans="1:23" x14ac:dyDescent="0.2">
      <c r="A567" s="38"/>
      <c r="B567" s="38" t="s">
        <v>20</v>
      </c>
      <c r="C567" s="39"/>
      <c r="D567" s="39"/>
      <c r="E567" s="40"/>
      <c r="F567" s="39">
        <f>AVERAGE(F563:F566)</f>
        <v>5.9652785000000002</v>
      </c>
      <c r="G567" s="39">
        <f>2*STDEV(F563:F566)</f>
        <v>0.20982214667030116</v>
      </c>
      <c r="H567" s="39"/>
      <c r="I567" s="39"/>
      <c r="J567" s="39"/>
      <c r="K567" s="41"/>
      <c r="L567" s="42"/>
      <c r="M567" s="43"/>
      <c r="N567" s="43"/>
      <c r="O567" s="43"/>
      <c r="P567" s="43"/>
      <c r="Q567" s="38"/>
      <c r="R567" s="38"/>
      <c r="S567" s="44">
        <f>AVERAGE(S563:S566)</f>
        <v>5.6908300000000007E-4</v>
      </c>
      <c r="T567" s="44"/>
      <c r="U567" s="38"/>
      <c r="V567" s="143"/>
      <c r="W567" s="38"/>
    </row>
    <row r="568" spans="1:23" x14ac:dyDescent="0.2">
      <c r="A568" s="45"/>
      <c r="B568" s="45" t="s">
        <v>21</v>
      </c>
      <c r="C568" s="46">
        <v>12.33</v>
      </c>
      <c r="D568" s="46"/>
      <c r="E568" s="47">
        <f>((F568/1000+1)/(C568/1000+1)-1)*1000</f>
        <v>-6.3326420238458692</v>
      </c>
      <c r="F568" s="46">
        <f>AVERAGE(F540:F543,F563:F566)</f>
        <v>5.9192765000000005</v>
      </c>
      <c r="G568" s="46">
        <f>2*STDEV(F540:F543,F563:F566)</f>
        <v>0.27817406222106972</v>
      </c>
      <c r="H568" s="46"/>
      <c r="I568" s="46"/>
      <c r="J568" s="46"/>
      <c r="K568" s="48"/>
      <c r="L568" s="49"/>
      <c r="M568" s="50"/>
      <c r="N568" s="50"/>
      <c r="O568" s="50"/>
      <c r="P568" s="50"/>
      <c r="Q568" s="45"/>
      <c r="R568" s="45"/>
      <c r="S568" s="51">
        <f>AVERAGE(S540:S543,S563:S566)</f>
        <v>5.6862509999999994E-4</v>
      </c>
      <c r="T568" s="51"/>
      <c r="U568" s="45"/>
      <c r="V568" s="144"/>
      <c r="W568" s="45"/>
    </row>
    <row r="569" spans="1:23" x14ac:dyDescent="0.2">
      <c r="V569" s="145"/>
    </row>
    <row r="570" spans="1:23" x14ac:dyDescent="0.2">
      <c r="A570" s="1" t="s">
        <v>792</v>
      </c>
      <c r="B570" s="1" t="s">
        <v>793</v>
      </c>
      <c r="C570" s="9">
        <f>((F570/1000+1)/($E$591/1000+1)-1)*1000</f>
        <v>-2.1840328218496463</v>
      </c>
      <c r="D570" s="9">
        <f>$G$591</f>
        <v>0.19269743949889076</v>
      </c>
      <c r="F570" s="4">
        <v>-8.4760939999999998</v>
      </c>
      <c r="G570" s="4">
        <v>0.19571132000000002</v>
      </c>
      <c r="H570" s="4">
        <v>2.7431739999999998</v>
      </c>
      <c r="I570" s="9">
        <v>1.920714</v>
      </c>
      <c r="J570" s="4">
        <f t="shared" ref="J570:J584" si="75">H570/I570</f>
        <v>1.428205344470858</v>
      </c>
      <c r="K570" s="13">
        <v>43754</v>
      </c>
      <c r="L570" s="14">
        <v>0.55902777777777779</v>
      </c>
      <c r="M570" s="3">
        <v>-5595</v>
      </c>
      <c r="N570" s="3">
        <v>904</v>
      </c>
      <c r="O570" s="3">
        <v>-24</v>
      </c>
      <c r="P570" s="3">
        <v>16</v>
      </c>
      <c r="Q570" s="1">
        <v>844734</v>
      </c>
      <c r="R570" s="1">
        <v>92745</v>
      </c>
      <c r="S570" s="2">
        <v>5.2083559999999997E-4</v>
      </c>
      <c r="T570" s="2">
        <v>2.6000000000000001E-8</v>
      </c>
      <c r="U570" s="2">
        <f>S570-$S$591</f>
        <v>-1.7317900000000074E-5</v>
      </c>
      <c r="V570" s="145"/>
    </row>
    <row r="571" spans="1:23" x14ac:dyDescent="0.2">
      <c r="A571" s="1" t="s">
        <v>794</v>
      </c>
      <c r="B571" s="1" t="s">
        <v>795</v>
      </c>
      <c r="C571" s="9">
        <f t="shared" ref="C571:C584" si="76">((F571/1000+1)/($E$591/1000+1)-1)*1000</f>
        <v>-0.52175879892035759</v>
      </c>
      <c r="D571" s="9">
        <f t="shared" ref="D571:D584" si="77">$G$591</f>
        <v>0.19269743949889076</v>
      </c>
      <c r="F571" s="4">
        <v>-6.8243020000000003</v>
      </c>
      <c r="G571" s="4">
        <v>0.21602679999999999</v>
      </c>
      <c r="H571" s="4">
        <v>2.7543959999999998</v>
      </c>
      <c r="I571" s="9">
        <v>1.925257</v>
      </c>
      <c r="J571" s="4">
        <f t="shared" si="75"/>
        <v>1.4306640619927624</v>
      </c>
      <c r="K571" s="13">
        <v>43754</v>
      </c>
      <c r="L571" s="14">
        <v>0.56180555555555556</v>
      </c>
      <c r="M571" s="3">
        <v>-5664</v>
      </c>
      <c r="N571" s="3">
        <v>954</v>
      </c>
      <c r="O571" s="3">
        <v>-23</v>
      </c>
      <c r="P571" s="3">
        <v>16</v>
      </c>
      <c r="Q571" s="1">
        <v>844734</v>
      </c>
      <c r="R571" s="1">
        <v>92745</v>
      </c>
      <c r="S571" s="2">
        <v>6.3762770000000001E-4</v>
      </c>
      <c r="T571" s="2">
        <v>2.6000000000000001E-8</v>
      </c>
      <c r="U571" s="2">
        <f t="shared" ref="U571:U584" si="78">S571-$S$591</f>
        <v>9.9474199999999963E-5</v>
      </c>
      <c r="V571" s="145"/>
    </row>
    <row r="572" spans="1:23" x14ac:dyDescent="0.2">
      <c r="A572" s="1" t="s">
        <v>796</v>
      </c>
      <c r="B572" s="1" t="s">
        <v>797</v>
      </c>
      <c r="C572" s="9">
        <f t="shared" si="76"/>
        <v>-1.7489633462516307</v>
      </c>
      <c r="D572" s="9">
        <f t="shared" si="77"/>
        <v>0.19269743949889076</v>
      </c>
      <c r="F572" s="4">
        <v>-8.043768</v>
      </c>
      <c r="G572" s="4">
        <v>0.20162579999999999</v>
      </c>
      <c r="H572" s="4">
        <v>2.7468020000000002</v>
      </c>
      <c r="I572" s="9">
        <v>1.9190985</v>
      </c>
      <c r="J572" s="4">
        <f t="shared" si="75"/>
        <v>1.4312980808436879</v>
      </c>
      <c r="K572" s="13">
        <v>43754</v>
      </c>
      <c r="L572" s="14">
        <v>0.56388888888888888</v>
      </c>
      <c r="M572" s="3">
        <v>-5619</v>
      </c>
      <c r="N572" s="3">
        <v>956</v>
      </c>
      <c r="O572" s="3">
        <v>-24</v>
      </c>
      <c r="P572" s="3">
        <v>16</v>
      </c>
      <c r="Q572" s="1">
        <v>844734</v>
      </c>
      <c r="R572" s="1">
        <v>92745</v>
      </c>
      <c r="S572" s="2">
        <v>5.8555219999999999E-4</v>
      </c>
      <c r="T572" s="2">
        <v>2.6000000000000001E-8</v>
      </c>
      <c r="U572" s="2">
        <f t="shared" si="78"/>
        <v>4.739869999999995E-5</v>
      </c>
      <c r="V572" s="145"/>
    </row>
    <row r="573" spans="1:23" x14ac:dyDescent="0.2">
      <c r="A573" s="1" t="s">
        <v>798</v>
      </c>
      <c r="B573" s="1" t="s">
        <v>799</v>
      </c>
      <c r="C573" s="9">
        <f t="shared" si="76"/>
        <v>-8.7302187944615639E-2</v>
      </c>
      <c r="D573" s="9">
        <f t="shared" si="77"/>
        <v>0.19269743949889076</v>
      </c>
      <c r="F573" s="4">
        <v>-6.3925850000000004</v>
      </c>
      <c r="G573" s="4">
        <v>0.16530001999999999</v>
      </c>
      <c r="H573" s="4">
        <v>2.7206619999999999</v>
      </c>
      <c r="I573" s="9">
        <v>1.9123775000000001</v>
      </c>
      <c r="J573" s="4">
        <f t="shared" si="75"/>
        <v>1.4226594906078951</v>
      </c>
      <c r="K573" s="13">
        <v>43754</v>
      </c>
      <c r="L573" s="14">
        <v>0.56597222222222221</v>
      </c>
      <c r="M573" s="3">
        <v>-5767</v>
      </c>
      <c r="N573" s="3">
        <v>910</v>
      </c>
      <c r="O573" s="3">
        <v>-23</v>
      </c>
      <c r="P573" s="3">
        <v>16</v>
      </c>
      <c r="Q573" s="1">
        <v>844734</v>
      </c>
      <c r="R573" s="1">
        <v>92745</v>
      </c>
      <c r="S573" s="2">
        <v>1.0364250000000001E-3</v>
      </c>
      <c r="T573" s="2">
        <v>2.6000000000000001E-8</v>
      </c>
      <c r="U573" s="2">
        <f t="shared" si="78"/>
        <v>4.9827150000000006E-4</v>
      </c>
      <c r="V573" s="145"/>
    </row>
    <row r="574" spans="1:23" x14ac:dyDescent="0.2">
      <c r="A574" s="1" t="s">
        <v>800</v>
      </c>
      <c r="B574" s="1" t="s">
        <v>801</v>
      </c>
      <c r="C574" s="9">
        <f t="shared" si="76"/>
        <v>-0.65033356999666392</v>
      </c>
      <c r="D574" s="9">
        <f t="shared" si="77"/>
        <v>0.19269743949889076</v>
      </c>
      <c r="F574" s="4">
        <v>-6.9520660000000003</v>
      </c>
      <c r="G574" s="4">
        <v>0.22171159999999998</v>
      </c>
      <c r="H574" s="4">
        <v>2.7009530000000002</v>
      </c>
      <c r="I574" s="9">
        <v>1.9097295000000001</v>
      </c>
      <c r="J574" s="4">
        <f t="shared" si="75"/>
        <v>1.4143118174589648</v>
      </c>
      <c r="K574" s="13">
        <v>43754</v>
      </c>
      <c r="L574" s="14">
        <v>0.56874999999999998</v>
      </c>
      <c r="M574" s="3">
        <v>-5790</v>
      </c>
      <c r="N574" s="3">
        <v>865</v>
      </c>
      <c r="O574" s="3">
        <v>-22</v>
      </c>
      <c r="P574" s="3">
        <v>16</v>
      </c>
      <c r="Q574" s="1">
        <v>844734</v>
      </c>
      <c r="R574" s="1">
        <v>92745</v>
      </c>
      <c r="S574" s="2">
        <v>8.8822629999999998E-4</v>
      </c>
      <c r="T574" s="2">
        <v>2.6000000000000001E-8</v>
      </c>
      <c r="U574" s="2">
        <f t="shared" si="78"/>
        <v>3.5007279999999994E-4</v>
      </c>
      <c r="V574" s="145"/>
    </row>
    <row r="575" spans="1:23" x14ac:dyDescent="0.2">
      <c r="A575" s="1" t="s">
        <v>802</v>
      </c>
      <c r="B575" s="1" t="s">
        <v>803</v>
      </c>
      <c r="C575" s="9">
        <f t="shared" si="76"/>
        <v>0.88418887276109359</v>
      </c>
      <c r="D575" s="9">
        <f t="shared" si="77"/>
        <v>0.19269743949889076</v>
      </c>
      <c r="F575" s="4">
        <v>-5.4272200000000002</v>
      </c>
      <c r="G575" s="4">
        <v>0.27767039999999998</v>
      </c>
      <c r="H575" s="4">
        <v>2.7088969999999999</v>
      </c>
      <c r="I575" s="9">
        <v>1.902614</v>
      </c>
      <c r="J575" s="4">
        <f t="shared" si="75"/>
        <v>1.4237764465099068</v>
      </c>
      <c r="K575" s="13">
        <v>43754</v>
      </c>
      <c r="L575" s="14">
        <v>0.5708333333333333</v>
      </c>
      <c r="M575" s="3">
        <v>-5860</v>
      </c>
      <c r="N575" s="3">
        <v>925</v>
      </c>
      <c r="O575" s="3">
        <v>-23</v>
      </c>
      <c r="P575" s="3">
        <v>14</v>
      </c>
      <c r="Q575" s="1">
        <v>844734</v>
      </c>
      <c r="R575" s="1">
        <v>92745</v>
      </c>
      <c r="S575" s="2">
        <v>8.1230470000000004E-4</v>
      </c>
      <c r="T575" s="2">
        <v>2.6000000000000001E-8</v>
      </c>
      <c r="U575" s="2">
        <f t="shared" si="78"/>
        <v>2.741512E-4</v>
      </c>
      <c r="V575" s="145"/>
    </row>
    <row r="576" spans="1:23" x14ac:dyDescent="0.2">
      <c r="A576" s="1" t="s">
        <v>804</v>
      </c>
      <c r="B576" s="1" t="s">
        <v>805</v>
      </c>
      <c r="C576" s="9">
        <f t="shared" si="76"/>
        <v>-0.18980455075989777</v>
      </c>
      <c r="D576" s="9">
        <f t="shared" si="77"/>
        <v>0.19269743949889076</v>
      </c>
      <c r="F576" s="4">
        <v>-6.4944410000000001</v>
      </c>
      <c r="G576" s="4">
        <v>0.15184897999999999</v>
      </c>
      <c r="H576" s="4">
        <v>2.6800679999999999</v>
      </c>
      <c r="I576" s="9">
        <v>1.8857915000000001</v>
      </c>
      <c r="J576" s="4">
        <f t="shared" si="75"/>
        <v>1.4211899883947934</v>
      </c>
      <c r="K576" s="13">
        <v>43754</v>
      </c>
      <c r="L576" s="14">
        <v>0.57361111111111107</v>
      </c>
      <c r="M576" s="3">
        <v>-6063</v>
      </c>
      <c r="N576" s="3">
        <v>935</v>
      </c>
      <c r="O576" s="3">
        <v>-20</v>
      </c>
      <c r="P576" s="3">
        <v>14</v>
      </c>
      <c r="Q576" s="1">
        <v>844734</v>
      </c>
      <c r="R576" s="1">
        <v>92745</v>
      </c>
      <c r="S576" s="2">
        <v>8.0386200000000002E-4</v>
      </c>
      <c r="T576" s="2">
        <v>2.7E-8</v>
      </c>
      <c r="U576" s="2">
        <f t="shared" si="78"/>
        <v>2.6570849999999998E-4</v>
      </c>
      <c r="V576" s="145"/>
    </row>
    <row r="577" spans="1:23" x14ac:dyDescent="0.2">
      <c r="A577" s="1" t="s">
        <v>806</v>
      </c>
      <c r="B577" s="1" t="s">
        <v>807</v>
      </c>
      <c r="C577" s="9">
        <f t="shared" si="76"/>
        <v>0.53126942152426082</v>
      </c>
      <c r="D577" s="9">
        <f t="shared" si="77"/>
        <v>0.19269743949889076</v>
      </c>
      <c r="F577" s="4">
        <v>-5.777914</v>
      </c>
      <c r="G577" s="4">
        <v>0.2721906</v>
      </c>
      <c r="H577" s="4">
        <v>2.7384750000000002</v>
      </c>
      <c r="I577" s="9">
        <v>1.8950289999999999</v>
      </c>
      <c r="J577" s="4">
        <f t="shared" si="75"/>
        <v>1.4450834261639269</v>
      </c>
      <c r="K577" s="13">
        <v>43754</v>
      </c>
      <c r="L577" s="14">
        <v>0.5756944444444444</v>
      </c>
      <c r="M577" s="3">
        <v>-6248</v>
      </c>
      <c r="N577" s="3">
        <v>877</v>
      </c>
      <c r="O577" s="3">
        <v>-18</v>
      </c>
      <c r="P577" s="3">
        <v>12</v>
      </c>
      <c r="Q577" s="1">
        <v>844734</v>
      </c>
      <c r="R577" s="1">
        <v>92745</v>
      </c>
      <c r="S577" s="2">
        <v>6.7568960000000003E-4</v>
      </c>
      <c r="T577" s="2">
        <v>2.6000000000000001E-8</v>
      </c>
      <c r="U577" s="2">
        <f t="shared" si="78"/>
        <v>1.3753609999999999E-4</v>
      </c>
      <c r="V577" s="145"/>
    </row>
    <row r="578" spans="1:23" x14ac:dyDescent="0.2">
      <c r="A578" s="1" t="s">
        <v>808</v>
      </c>
      <c r="B578" s="1" t="s">
        <v>809</v>
      </c>
      <c r="C578" s="9">
        <f t="shared" si="76"/>
        <v>-0.26191023720045781</v>
      </c>
      <c r="D578" s="9">
        <f t="shared" si="77"/>
        <v>0.19269743949889076</v>
      </c>
      <c r="F578" s="4">
        <v>-6.5660920000000003</v>
      </c>
      <c r="G578" s="4">
        <v>0.222968</v>
      </c>
      <c r="H578" s="4">
        <v>2.7014830000000001</v>
      </c>
      <c r="I578" s="9">
        <v>1.8899405</v>
      </c>
      <c r="J578" s="4">
        <f t="shared" si="75"/>
        <v>1.4294010843198504</v>
      </c>
      <c r="K578" s="13">
        <v>43754</v>
      </c>
      <c r="L578" s="14">
        <v>0.57777777777777772</v>
      </c>
      <c r="M578" s="3">
        <v>-6286</v>
      </c>
      <c r="N578" s="3">
        <v>886</v>
      </c>
      <c r="O578" s="3">
        <v>-17</v>
      </c>
      <c r="P578" s="3">
        <v>13</v>
      </c>
      <c r="Q578" s="1">
        <v>844734</v>
      </c>
      <c r="R578" s="1">
        <v>92745</v>
      </c>
      <c r="S578" s="2">
        <v>6.9854729999999999E-4</v>
      </c>
      <c r="T578" s="2">
        <v>2.6000000000000001E-8</v>
      </c>
      <c r="U578" s="2">
        <f t="shared" si="78"/>
        <v>1.6039379999999994E-4</v>
      </c>
      <c r="V578" s="145"/>
    </row>
    <row r="579" spans="1:23" x14ac:dyDescent="0.2">
      <c r="A579" s="1" t="s">
        <v>810</v>
      </c>
      <c r="B579" s="1" t="s">
        <v>811</v>
      </c>
      <c r="C579" s="9">
        <f t="shared" si="76"/>
        <v>-0.40333604477094109</v>
      </c>
      <c r="D579" s="9">
        <f t="shared" si="77"/>
        <v>0.19269743949889076</v>
      </c>
      <c r="F579" s="4">
        <v>-6.706626</v>
      </c>
      <c r="G579" s="4">
        <v>0.18959208000000002</v>
      </c>
      <c r="H579" s="4">
        <v>2.668965</v>
      </c>
      <c r="I579" s="9">
        <v>1.8864109999999998</v>
      </c>
      <c r="J579" s="4">
        <f t="shared" si="75"/>
        <v>1.4148374876948875</v>
      </c>
      <c r="K579" s="13">
        <v>43754</v>
      </c>
      <c r="L579" s="14">
        <v>0.57986111111111116</v>
      </c>
      <c r="M579" s="3">
        <v>-6384</v>
      </c>
      <c r="N579" s="3">
        <v>847</v>
      </c>
      <c r="O579" s="3">
        <v>-16</v>
      </c>
      <c r="P579" s="3">
        <v>10</v>
      </c>
      <c r="Q579" s="1">
        <v>844734</v>
      </c>
      <c r="R579" s="1">
        <v>92745</v>
      </c>
      <c r="S579" s="2">
        <v>7.5942230000000004E-4</v>
      </c>
      <c r="T579" s="2">
        <v>2.6000000000000001E-8</v>
      </c>
      <c r="U579" s="2">
        <f t="shared" si="78"/>
        <v>2.212688E-4</v>
      </c>
      <c r="V579" s="145"/>
    </row>
    <row r="580" spans="1:23" x14ac:dyDescent="0.2">
      <c r="A580" s="1" t="s">
        <v>812</v>
      </c>
      <c r="B580" s="1" t="s">
        <v>813</v>
      </c>
      <c r="C580" s="9">
        <f t="shared" si="76"/>
        <v>0.3282139878035828</v>
      </c>
      <c r="D580" s="9">
        <f t="shared" si="77"/>
        <v>0.19269743949889076</v>
      </c>
      <c r="F580" s="4">
        <v>-5.9796889999999996</v>
      </c>
      <c r="G580" s="4">
        <v>0.18949075999999998</v>
      </c>
      <c r="H580" s="4">
        <v>2.656838</v>
      </c>
      <c r="I580" s="9">
        <v>1.875953</v>
      </c>
      <c r="J580" s="4">
        <f t="shared" si="75"/>
        <v>1.4162604286994398</v>
      </c>
      <c r="K580" s="13">
        <v>43754</v>
      </c>
      <c r="L580" s="14">
        <v>0.58263888888888893</v>
      </c>
      <c r="M580" s="3">
        <v>-6456</v>
      </c>
      <c r="N580" s="3">
        <v>774</v>
      </c>
      <c r="O580" s="3">
        <v>-16</v>
      </c>
      <c r="P580" s="3">
        <v>9</v>
      </c>
      <c r="Q580" s="1">
        <v>844734</v>
      </c>
      <c r="R580" s="1">
        <v>92745</v>
      </c>
      <c r="S580" s="2">
        <v>8.6760380000000005E-4</v>
      </c>
      <c r="T580" s="2">
        <v>2.6000000000000001E-8</v>
      </c>
      <c r="U580" s="2">
        <f t="shared" si="78"/>
        <v>3.2945030000000001E-4</v>
      </c>
      <c r="V580" s="145"/>
    </row>
    <row r="581" spans="1:23" x14ac:dyDescent="0.2">
      <c r="A581" s="1" t="s">
        <v>814</v>
      </c>
      <c r="B581" s="1" t="s">
        <v>815</v>
      </c>
      <c r="C581" s="9">
        <f t="shared" si="76"/>
        <v>2.9237618563993095E-3</v>
      </c>
      <c r="D581" s="9">
        <f t="shared" si="77"/>
        <v>0.19269743949889076</v>
      </c>
      <c r="F581" s="4">
        <v>-6.3029279999999996</v>
      </c>
      <c r="G581" s="4">
        <v>0.13875525999999999</v>
      </c>
      <c r="H581" s="4">
        <v>2.6253350000000002</v>
      </c>
      <c r="I581" s="9">
        <v>1.8516010000000001</v>
      </c>
      <c r="J581" s="4">
        <f t="shared" si="75"/>
        <v>1.4178729650718487</v>
      </c>
      <c r="K581" s="13">
        <v>43754</v>
      </c>
      <c r="L581" s="14">
        <v>0.59652777777777777</v>
      </c>
      <c r="M581" s="3">
        <v>-2407</v>
      </c>
      <c r="N581" s="3">
        <v>-341</v>
      </c>
      <c r="O581" s="3">
        <v>-30</v>
      </c>
      <c r="P581" s="3">
        <v>19</v>
      </c>
      <c r="Q581" s="1">
        <v>844734</v>
      </c>
      <c r="R581" s="1">
        <v>92745</v>
      </c>
      <c r="S581" s="2">
        <v>1.303759E-3</v>
      </c>
      <c r="T581" s="2">
        <v>2.6000000000000001E-8</v>
      </c>
      <c r="U581" s="2">
        <f t="shared" si="78"/>
        <v>7.6560549999999999E-4</v>
      </c>
      <c r="V581" s="145"/>
    </row>
    <row r="582" spans="1:23" x14ac:dyDescent="0.2">
      <c r="A582" s="1" t="s">
        <v>816</v>
      </c>
      <c r="B582" s="1" t="s">
        <v>817</v>
      </c>
      <c r="C582" s="9">
        <f t="shared" si="76"/>
        <v>-0.59329288091858334</v>
      </c>
      <c r="D582" s="9">
        <f t="shared" si="77"/>
        <v>0.19269743949889076</v>
      </c>
      <c r="F582" s="4">
        <v>-6.8953850000000001</v>
      </c>
      <c r="G582" s="4">
        <v>0.15783259999999999</v>
      </c>
      <c r="H582" s="4">
        <v>2.62093</v>
      </c>
      <c r="I582" s="9">
        <v>1.845987</v>
      </c>
      <c r="J582" s="4">
        <f t="shared" si="75"/>
        <v>1.4197987309769786</v>
      </c>
      <c r="K582" s="13">
        <v>43754</v>
      </c>
      <c r="L582" s="14">
        <v>0.59861111111111109</v>
      </c>
      <c r="M582" s="3">
        <v>-2504</v>
      </c>
      <c r="N582" s="3">
        <v>-357</v>
      </c>
      <c r="O582" s="3">
        <v>-30</v>
      </c>
      <c r="P582" s="3">
        <v>19</v>
      </c>
      <c r="Q582" s="1">
        <v>844734</v>
      </c>
      <c r="R582" s="1">
        <v>92745</v>
      </c>
      <c r="S582" s="2">
        <v>8.0370970000000002E-4</v>
      </c>
      <c r="T582" s="2">
        <v>2.6000000000000001E-8</v>
      </c>
      <c r="U582" s="2">
        <f t="shared" si="78"/>
        <v>2.6555619999999998E-4</v>
      </c>
      <c r="V582" s="145"/>
    </row>
    <row r="583" spans="1:23" x14ac:dyDescent="0.2">
      <c r="A583" s="1" t="s">
        <v>818</v>
      </c>
      <c r="B583" s="1" t="s">
        <v>825</v>
      </c>
      <c r="C583" s="9">
        <f t="shared" si="76"/>
        <v>-0.99785095671489632</v>
      </c>
      <c r="D583" s="9">
        <f t="shared" si="77"/>
        <v>0.19269743949889076</v>
      </c>
      <c r="F583" s="4">
        <v>-7.2973920000000003</v>
      </c>
      <c r="G583" s="4">
        <v>0.12754588</v>
      </c>
      <c r="H583" s="4">
        <v>2.7308400000000002</v>
      </c>
      <c r="I583" s="9">
        <v>1.9027265000000002</v>
      </c>
      <c r="J583" s="4">
        <f t="shared" si="75"/>
        <v>1.4352246631347174</v>
      </c>
      <c r="K583" s="13">
        <v>43754</v>
      </c>
      <c r="L583" s="14">
        <v>0.6020833333333333</v>
      </c>
      <c r="M583" s="3">
        <v>-2523</v>
      </c>
      <c r="N583" s="3">
        <v>-394</v>
      </c>
      <c r="O583" s="3">
        <v>-30</v>
      </c>
      <c r="P583" s="3">
        <v>19</v>
      </c>
      <c r="Q583" s="1">
        <v>844734</v>
      </c>
      <c r="R583" s="1">
        <v>92745</v>
      </c>
      <c r="S583" s="2">
        <v>5.7240890000000003E-4</v>
      </c>
      <c r="T583" s="2">
        <v>2.7E-8</v>
      </c>
      <c r="U583" s="2">
        <f t="shared" si="78"/>
        <v>3.4255399999999991E-5</v>
      </c>
      <c r="V583" s="145"/>
    </row>
    <row r="584" spans="1:23" x14ac:dyDescent="0.2">
      <c r="A584" s="1" t="s">
        <v>819</v>
      </c>
      <c r="B584" s="1" t="s">
        <v>820</v>
      </c>
      <c r="C584" s="9">
        <f t="shared" si="76"/>
        <v>-1.1604965728613248</v>
      </c>
      <c r="D584" s="9">
        <f t="shared" si="77"/>
        <v>0.19269743949889076</v>
      </c>
      <c r="F584" s="4">
        <v>-7.4590120000000004</v>
      </c>
      <c r="G584" s="4">
        <v>0.2072378</v>
      </c>
      <c r="H584" s="4">
        <v>2.753822</v>
      </c>
      <c r="I584" s="9">
        <v>1.9265525000000001</v>
      </c>
      <c r="J584" s="4">
        <f t="shared" si="75"/>
        <v>1.4294040780098127</v>
      </c>
      <c r="K584" s="13">
        <v>43754</v>
      </c>
      <c r="L584" s="14">
        <v>0.60416666666666663</v>
      </c>
      <c r="M584" s="3">
        <v>-2586</v>
      </c>
      <c r="N584" s="3">
        <v>-424</v>
      </c>
      <c r="O584" s="3">
        <v>-30</v>
      </c>
      <c r="P584" s="3">
        <v>19</v>
      </c>
      <c r="Q584" s="1">
        <v>844734</v>
      </c>
      <c r="R584" s="1">
        <v>92745</v>
      </c>
      <c r="S584" s="2">
        <v>5.5179649999999997E-4</v>
      </c>
      <c r="T584" s="2">
        <v>2.6000000000000001E-8</v>
      </c>
      <c r="U584" s="2">
        <f t="shared" si="78"/>
        <v>1.3642999999999923E-5</v>
      </c>
      <c r="V584" s="145"/>
    </row>
    <row r="585" spans="1:23" x14ac:dyDescent="0.2">
      <c r="V585" s="145"/>
    </row>
    <row r="586" spans="1:23" x14ac:dyDescent="0.2">
      <c r="A586" s="30" t="s">
        <v>821</v>
      </c>
      <c r="B586" s="30" t="s">
        <v>657</v>
      </c>
      <c r="C586" s="31"/>
      <c r="D586" s="31"/>
      <c r="E586" s="32"/>
      <c r="F586" s="33">
        <v>6.0259999999999998</v>
      </c>
      <c r="G586" s="33">
        <v>0.21495700000000001</v>
      </c>
      <c r="H586" s="33">
        <v>2.7822710000000002</v>
      </c>
      <c r="I586" s="31">
        <v>1.9388879999999999</v>
      </c>
      <c r="J586" s="33">
        <f>H586/I586</f>
        <v>1.4349828355222169</v>
      </c>
      <c r="K586" s="34">
        <v>43754</v>
      </c>
      <c r="L586" s="35">
        <v>0.6069444444444444</v>
      </c>
      <c r="M586" s="36">
        <v>-508</v>
      </c>
      <c r="N586" s="36">
        <v>809</v>
      </c>
      <c r="O586" s="36">
        <v>-27</v>
      </c>
      <c r="P586" s="36">
        <v>19</v>
      </c>
      <c r="Q586" s="30">
        <v>844734</v>
      </c>
      <c r="R586" s="30">
        <v>92745</v>
      </c>
      <c r="S586" s="37">
        <v>4.8820519999999998E-4</v>
      </c>
      <c r="T586" s="37">
        <v>2.6000000000000001E-8</v>
      </c>
      <c r="U586" s="30"/>
      <c r="V586" s="142"/>
      <c r="W586" s="30"/>
    </row>
    <row r="587" spans="1:23" x14ac:dyDescent="0.2">
      <c r="A587" s="30" t="s">
        <v>822</v>
      </c>
      <c r="B587" s="30" t="s">
        <v>657</v>
      </c>
      <c r="C587" s="31"/>
      <c r="D587" s="31"/>
      <c r="E587" s="32"/>
      <c r="F587" s="33">
        <v>5.9939020000000003</v>
      </c>
      <c r="G587" s="33">
        <v>0.17027888000000002</v>
      </c>
      <c r="H587" s="33">
        <v>2.7736450000000001</v>
      </c>
      <c r="I587" s="31">
        <v>1.9353019999999999</v>
      </c>
      <c r="J587" s="33">
        <f>H587/I587</f>
        <v>1.4331845882451424</v>
      </c>
      <c r="K587" s="34">
        <v>43754</v>
      </c>
      <c r="L587" s="35">
        <v>0.60902777777777772</v>
      </c>
      <c r="M587" s="36">
        <v>-478</v>
      </c>
      <c r="N587" s="36">
        <v>809</v>
      </c>
      <c r="O587" s="36">
        <v>-26</v>
      </c>
      <c r="P587" s="36">
        <v>21</v>
      </c>
      <c r="Q587" s="30">
        <v>844734</v>
      </c>
      <c r="R587" s="30">
        <v>92745</v>
      </c>
      <c r="S587" s="37">
        <v>4.9936920000000001E-4</v>
      </c>
      <c r="T587" s="37">
        <v>2.7E-8</v>
      </c>
      <c r="U587" s="30"/>
      <c r="V587" s="142"/>
      <c r="W587" s="30"/>
    </row>
    <row r="588" spans="1:23" x14ac:dyDescent="0.2">
      <c r="A588" s="30" t="s">
        <v>823</v>
      </c>
      <c r="B588" s="30" t="s">
        <v>657</v>
      </c>
      <c r="C588" s="31"/>
      <c r="D588" s="31"/>
      <c r="E588" s="32"/>
      <c r="F588" s="33">
        <v>5.8182919999999996</v>
      </c>
      <c r="G588" s="33">
        <v>0.13983067999999998</v>
      </c>
      <c r="H588" s="33">
        <v>2.7592279999999998</v>
      </c>
      <c r="I588" s="31">
        <v>1.9387380000000001</v>
      </c>
      <c r="J588" s="33">
        <f>H588/I588</f>
        <v>1.4232082932299257</v>
      </c>
      <c r="K588" s="34">
        <v>43754</v>
      </c>
      <c r="L588" s="35">
        <v>0.61111111111111116</v>
      </c>
      <c r="M588" s="36">
        <v>-448</v>
      </c>
      <c r="N588" s="36">
        <v>809</v>
      </c>
      <c r="O588" s="36">
        <v>-26</v>
      </c>
      <c r="P588" s="36">
        <v>21</v>
      </c>
      <c r="Q588" s="30">
        <v>844734</v>
      </c>
      <c r="R588" s="30">
        <v>92745</v>
      </c>
      <c r="S588" s="37">
        <v>5.0769309999999996E-4</v>
      </c>
      <c r="T588" s="37">
        <v>2.7E-8</v>
      </c>
      <c r="U588" s="30"/>
      <c r="V588" s="142"/>
      <c r="W588" s="30"/>
    </row>
    <row r="589" spans="1:23" x14ac:dyDescent="0.2">
      <c r="A589" s="30" t="s">
        <v>824</v>
      </c>
      <c r="B589" s="30" t="s">
        <v>657</v>
      </c>
      <c r="C589" s="31"/>
      <c r="D589" s="31"/>
      <c r="E589" s="32"/>
      <c r="F589" s="33">
        <v>5.8720179999999997</v>
      </c>
      <c r="G589" s="33">
        <v>0.15986032</v>
      </c>
      <c r="H589" s="33">
        <v>2.7576779999999999</v>
      </c>
      <c r="I589" s="31">
        <v>1.9312465000000001</v>
      </c>
      <c r="J589" s="33">
        <f>H589/I589</f>
        <v>1.4279264713230546</v>
      </c>
      <c r="K589" s="34">
        <v>43754</v>
      </c>
      <c r="L589" s="35">
        <v>0.61319444444444449</v>
      </c>
      <c r="M589" s="36">
        <v>-418</v>
      </c>
      <c r="N589" s="36">
        <v>809</v>
      </c>
      <c r="O589" s="36">
        <v>-25</v>
      </c>
      <c r="P589" s="36">
        <v>22</v>
      </c>
      <c r="Q589" s="30">
        <v>844734</v>
      </c>
      <c r="R589" s="30">
        <v>92745</v>
      </c>
      <c r="S589" s="37">
        <v>5.3362850000000003E-4</v>
      </c>
      <c r="T589" s="37">
        <v>2.6000000000000001E-8</v>
      </c>
      <c r="U589" s="30"/>
      <c r="V589" s="142"/>
      <c r="W589" s="30"/>
    </row>
    <row r="590" spans="1:23" x14ac:dyDescent="0.2">
      <c r="A590" s="38"/>
      <c r="B590" s="38" t="s">
        <v>20</v>
      </c>
      <c r="C590" s="39"/>
      <c r="D590" s="39"/>
      <c r="E590" s="40"/>
      <c r="F590" s="39">
        <f>AVERAGE(F586:F589)</f>
        <v>5.9275530000000005</v>
      </c>
      <c r="G590" s="39">
        <f>2*STDEV(F586:F589)</f>
        <v>0.19703165213065005</v>
      </c>
      <c r="H590" s="39"/>
      <c r="I590" s="39"/>
      <c r="J590" s="39"/>
      <c r="K590" s="41"/>
      <c r="L590" s="42"/>
      <c r="M590" s="43"/>
      <c r="N590" s="43"/>
      <c r="O590" s="43"/>
      <c r="P590" s="43"/>
      <c r="Q590" s="38"/>
      <c r="R590" s="38"/>
      <c r="S590" s="44">
        <f>AVERAGE(S586:S589)</f>
        <v>5.0722400000000002E-4</v>
      </c>
      <c r="T590" s="44"/>
      <c r="U590" s="38"/>
      <c r="V590" s="143"/>
      <c r="W590" s="38"/>
    </row>
    <row r="591" spans="1:23" x14ac:dyDescent="0.2">
      <c r="A591" s="45"/>
      <c r="B591" s="45" t="s">
        <v>21</v>
      </c>
      <c r="C591" s="46">
        <v>12.33</v>
      </c>
      <c r="D591" s="46"/>
      <c r="E591" s="47">
        <f>((F591/1000+1)/(C591/1000+1)-1)*1000</f>
        <v>-6.3058333251014842</v>
      </c>
      <c r="F591" s="46">
        <f>AVERAGE(F563:F566,F586:F589)</f>
        <v>5.9464157499999999</v>
      </c>
      <c r="G591" s="46">
        <f>2*STDEV(F563:F566,F586:F589)</f>
        <v>0.19269743949889076</v>
      </c>
      <c r="H591" s="46"/>
      <c r="I591" s="46"/>
      <c r="J591" s="46"/>
      <c r="K591" s="48"/>
      <c r="L591" s="49"/>
      <c r="M591" s="50"/>
      <c r="N591" s="50"/>
      <c r="O591" s="50"/>
      <c r="P591" s="50"/>
      <c r="Q591" s="45"/>
      <c r="R591" s="45"/>
      <c r="S591" s="51">
        <f>AVERAGE(S563:S566,S586:S589)</f>
        <v>5.3815350000000004E-4</v>
      </c>
      <c r="T591" s="51"/>
      <c r="U591" s="45"/>
      <c r="V591" s="144"/>
      <c r="W591" s="45"/>
    </row>
    <row r="592" spans="1:23" x14ac:dyDescent="0.2">
      <c r="V592" s="145"/>
    </row>
    <row r="593" spans="1:22" x14ac:dyDescent="0.2">
      <c r="A593" s="1" t="s">
        <v>826</v>
      </c>
      <c r="B593" s="1" t="s">
        <v>827</v>
      </c>
      <c r="C593" s="9">
        <f>((F593/1000+1)/($E$614/1000+1)-1)*1000</f>
        <v>-0.60589009695766194</v>
      </c>
      <c r="D593" s="9">
        <f>$G$614</f>
        <v>0.17274902556826713</v>
      </c>
      <c r="F593" s="4">
        <v>-6.8761039999999998</v>
      </c>
      <c r="G593" s="4">
        <v>0.12937393999999999</v>
      </c>
      <c r="H593" s="4">
        <v>2.8856229999999998</v>
      </c>
      <c r="I593" s="9">
        <v>2.0120005000000001</v>
      </c>
      <c r="J593" s="4">
        <f t="shared" ref="J593:J607" si="79">H593/I593</f>
        <v>1.4342059060124486</v>
      </c>
      <c r="K593" s="13">
        <v>43754</v>
      </c>
      <c r="L593" s="14">
        <v>0.6166666666666667</v>
      </c>
      <c r="M593" s="3">
        <v>-2616</v>
      </c>
      <c r="N593" s="3">
        <v>-453</v>
      </c>
      <c r="O593" s="3">
        <v>-30</v>
      </c>
      <c r="P593" s="3">
        <v>19</v>
      </c>
      <c r="Q593" s="1">
        <v>844734</v>
      </c>
      <c r="R593" s="1">
        <v>92745</v>
      </c>
      <c r="S593" s="2">
        <v>7.0669319999999995E-4</v>
      </c>
      <c r="T593" s="2">
        <v>2.6000000000000001E-8</v>
      </c>
      <c r="U593" s="2">
        <f>S593-$S$614</f>
        <v>1.7633479999999994E-4</v>
      </c>
      <c r="V593" s="145"/>
    </row>
    <row r="594" spans="1:22" x14ac:dyDescent="0.2">
      <c r="A594" s="1" t="s">
        <v>828</v>
      </c>
      <c r="B594" s="1" t="s">
        <v>829</v>
      </c>
      <c r="C594" s="9">
        <f t="shared" ref="C594:C607" si="80">((F594/1000+1)/($E$614/1000+1)-1)*1000</f>
        <v>-0.90145749130210451</v>
      </c>
      <c r="D594" s="9">
        <f t="shared" ref="D594:D607" si="81">$G$614</f>
        <v>0.17274902556826713</v>
      </c>
      <c r="F594" s="4">
        <v>-7.1698170000000001</v>
      </c>
      <c r="G594" s="4">
        <v>0.2240354</v>
      </c>
      <c r="H594" s="4">
        <v>2.9064679999999998</v>
      </c>
      <c r="I594" s="9">
        <v>2.0254625000000002</v>
      </c>
      <c r="J594" s="4">
        <f t="shared" si="79"/>
        <v>1.4349651005634514</v>
      </c>
      <c r="K594" s="13">
        <v>43754</v>
      </c>
      <c r="L594" s="14">
        <v>0.61875000000000002</v>
      </c>
      <c r="M594" s="3">
        <v>-2656</v>
      </c>
      <c r="N594" s="3">
        <v>-505</v>
      </c>
      <c r="O594" s="3">
        <v>-30</v>
      </c>
      <c r="P594" s="3">
        <v>18</v>
      </c>
      <c r="Q594" s="1">
        <v>844734</v>
      </c>
      <c r="R594" s="1">
        <v>92745</v>
      </c>
      <c r="S594" s="2">
        <v>5.6503130000000001E-4</v>
      </c>
      <c r="T594" s="2">
        <v>2.6000000000000001E-8</v>
      </c>
      <c r="U594" s="2">
        <f t="shared" ref="U594:U607" si="82">S594-$S$614</f>
        <v>3.4672900000000005E-5</v>
      </c>
      <c r="V594" s="145"/>
    </row>
    <row r="595" spans="1:22" x14ac:dyDescent="0.2">
      <c r="A595" s="1" t="s">
        <v>830</v>
      </c>
      <c r="B595" s="1" t="s">
        <v>831</v>
      </c>
      <c r="C595" s="9">
        <f t="shared" si="80"/>
        <v>-1.3490959820269266</v>
      </c>
      <c r="D595" s="9">
        <f t="shared" si="81"/>
        <v>0.17274902556826713</v>
      </c>
      <c r="F595" s="4">
        <v>-7.6146469999999997</v>
      </c>
      <c r="G595" s="4">
        <v>0.16543424000000001</v>
      </c>
      <c r="H595" s="4">
        <v>2.8821099999999999</v>
      </c>
      <c r="I595" s="9">
        <v>2.0145159999999995</v>
      </c>
      <c r="J595" s="4">
        <f t="shared" si="79"/>
        <v>1.4306711885137673</v>
      </c>
      <c r="K595" s="13">
        <v>43754</v>
      </c>
      <c r="L595" s="14">
        <v>0.62152777777777779</v>
      </c>
      <c r="M595" s="3">
        <v>-2684</v>
      </c>
      <c r="N595" s="3">
        <v>-566</v>
      </c>
      <c r="O595" s="3">
        <v>-30</v>
      </c>
      <c r="P595" s="3">
        <v>18</v>
      </c>
      <c r="Q595" s="1">
        <v>844734</v>
      </c>
      <c r="R595" s="1">
        <v>92745</v>
      </c>
      <c r="S595" s="2">
        <v>5.8029679999999995E-4</v>
      </c>
      <c r="T595" s="2">
        <v>2.6000000000000001E-8</v>
      </c>
      <c r="U595" s="2">
        <f t="shared" si="82"/>
        <v>4.9938399999999942E-5</v>
      </c>
      <c r="V595" s="145"/>
    </row>
    <row r="596" spans="1:22" x14ac:dyDescent="0.2">
      <c r="A596" s="1" t="s">
        <v>832</v>
      </c>
      <c r="B596" s="1" t="s">
        <v>833</v>
      </c>
      <c r="C596" s="9">
        <f t="shared" si="80"/>
        <v>-0.57714374188710948</v>
      </c>
      <c r="D596" s="9">
        <f t="shared" si="81"/>
        <v>0.17274902556826713</v>
      </c>
      <c r="F596" s="4">
        <v>-6.8475380000000001</v>
      </c>
      <c r="G596" s="4">
        <v>0.21151159999999999</v>
      </c>
      <c r="H596" s="4">
        <v>2.8431310000000001</v>
      </c>
      <c r="I596" s="9">
        <v>1.9946704999999998</v>
      </c>
      <c r="J596" s="4">
        <f t="shared" si="79"/>
        <v>1.4253637380208914</v>
      </c>
      <c r="K596" s="13">
        <v>43754</v>
      </c>
      <c r="L596" s="14">
        <v>0.62361111111111112</v>
      </c>
      <c r="M596" s="3">
        <v>-2699</v>
      </c>
      <c r="N596" s="3">
        <v>-647</v>
      </c>
      <c r="O596" s="3">
        <v>-30</v>
      </c>
      <c r="P596" s="3">
        <v>18</v>
      </c>
      <c r="Q596" s="1">
        <v>844734</v>
      </c>
      <c r="R596" s="1">
        <v>92745</v>
      </c>
      <c r="S596" s="2">
        <v>6.8928260000000003E-4</v>
      </c>
      <c r="T596" s="2">
        <v>2.7E-8</v>
      </c>
      <c r="U596" s="2">
        <f t="shared" si="82"/>
        <v>1.5892420000000003E-4</v>
      </c>
      <c r="V596" s="145"/>
    </row>
    <row r="597" spans="1:22" x14ac:dyDescent="0.2">
      <c r="A597" s="1" t="s">
        <v>834</v>
      </c>
      <c r="B597" s="1" t="s">
        <v>835</v>
      </c>
      <c r="C597" s="9">
        <f t="shared" si="80"/>
        <v>-0.79692666329134187</v>
      </c>
      <c r="D597" s="9">
        <f t="shared" si="81"/>
        <v>0.17274902556826713</v>
      </c>
      <c r="F597" s="4">
        <v>-7.0659419999999997</v>
      </c>
      <c r="G597" s="4">
        <v>0.22322580000000003</v>
      </c>
      <c r="H597" s="4">
        <v>2.818006</v>
      </c>
      <c r="I597" s="9">
        <v>1.9813775</v>
      </c>
      <c r="J597" s="4">
        <f t="shared" si="79"/>
        <v>1.4222458870154728</v>
      </c>
      <c r="K597" s="13">
        <v>43754</v>
      </c>
      <c r="L597" s="14">
        <v>0.62569444444444444</v>
      </c>
      <c r="M597" s="3">
        <v>-2697</v>
      </c>
      <c r="N597" s="3">
        <v>-734</v>
      </c>
      <c r="O597" s="3">
        <v>-31</v>
      </c>
      <c r="P597" s="3">
        <v>18</v>
      </c>
      <c r="Q597" s="1">
        <v>844734</v>
      </c>
      <c r="R597" s="1">
        <v>92745</v>
      </c>
      <c r="S597" s="2">
        <v>6.6074180000000001E-4</v>
      </c>
      <c r="T597" s="2">
        <v>2.6000000000000001E-8</v>
      </c>
      <c r="U597" s="2">
        <f t="shared" si="82"/>
        <v>1.303834E-4</v>
      </c>
      <c r="V597" s="145"/>
    </row>
    <row r="598" spans="1:22" x14ac:dyDescent="0.2">
      <c r="A598" s="1" t="s">
        <v>836</v>
      </c>
      <c r="B598" s="1" t="s">
        <v>837</v>
      </c>
      <c r="C598" s="9">
        <f t="shared" si="80"/>
        <v>-0.8781251035451243</v>
      </c>
      <c r="D598" s="9">
        <f t="shared" si="81"/>
        <v>0.17274902556826713</v>
      </c>
      <c r="F598" s="4">
        <v>-7.1466310000000002</v>
      </c>
      <c r="G598" s="4">
        <v>0.2144498</v>
      </c>
      <c r="H598" s="4">
        <v>2.7942450000000001</v>
      </c>
      <c r="I598" s="9">
        <v>1.9661690000000001</v>
      </c>
      <c r="J598" s="4">
        <f t="shared" si="79"/>
        <v>1.4211621686640366</v>
      </c>
      <c r="K598" s="13">
        <v>43754</v>
      </c>
      <c r="L598" s="14">
        <v>0.62847222222222221</v>
      </c>
      <c r="M598" s="3">
        <v>-2729</v>
      </c>
      <c r="N598" s="3">
        <v>-866</v>
      </c>
      <c r="O598" s="3">
        <v>-31</v>
      </c>
      <c r="P598" s="3">
        <v>17</v>
      </c>
      <c r="Q598" s="1">
        <v>844734</v>
      </c>
      <c r="R598" s="1">
        <v>92745</v>
      </c>
      <c r="S598" s="2">
        <v>5.4975249999999999E-4</v>
      </c>
      <c r="T598" s="2">
        <v>2.6000000000000001E-8</v>
      </c>
      <c r="U598" s="2">
        <f t="shared" si="82"/>
        <v>1.9394099999999978E-5</v>
      </c>
      <c r="V598" s="145"/>
    </row>
    <row r="599" spans="1:22" x14ac:dyDescent="0.2">
      <c r="A599" s="1" t="s">
        <v>838</v>
      </c>
      <c r="B599" s="1" t="s">
        <v>839</v>
      </c>
      <c r="C599" s="9">
        <f t="shared" si="80"/>
        <v>-0.64934271937400201</v>
      </c>
      <c r="D599" s="9">
        <f t="shared" si="81"/>
        <v>0.17274902556826713</v>
      </c>
      <c r="F599" s="4">
        <v>-6.9192840000000002</v>
      </c>
      <c r="G599" s="4">
        <v>0.17678717999999999</v>
      </c>
      <c r="H599" s="4">
        <v>2.7618130000000001</v>
      </c>
      <c r="I599" s="9">
        <v>1.9477500000000001</v>
      </c>
      <c r="J599" s="4">
        <f t="shared" si="79"/>
        <v>1.4179504556539597</v>
      </c>
      <c r="K599" s="13">
        <v>43754</v>
      </c>
      <c r="L599" s="14">
        <v>0.63055555555555554</v>
      </c>
      <c r="M599" s="3">
        <v>-2738</v>
      </c>
      <c r="N599" s="3">
        <v>-967</v>
      </c>
      <c r="O599" s="3">
        <v>-31</v>
      </c>
      <c r="P599" s="3">
        <v>16</v>
      </c>
      <c r="Q599" s="1">
        <v>844734</v>
      </c>
      <c r="R599" s="1">
        <v>92745</v>
      </c>
      <c r="S599" s="2">
        <v>7.0620109999999998E-4</v>
      </c>
      <c r="T599" s="2">
        <v>2.6000000000000001E-8</v>
      </c>
      <c r="U599" s="2">
        <f t="shared" si="82"/>
        <v>1.7584269999999997E-4</v>
      </c>
      <c r="V599" s="145"/>
    </row>
    <row r="600" spans="1:22" x14ac:dyDescent="0.2">
      <c r="A600" s="1" t="s">
        <v>840</v>
      </c>
      <c r="B600" s="1" t="s">
        <v>841</v>
      </c>
      <c r="C600" s="9">
        <f t="shared" si="80"/>
        <v>-0.16183005749070833</v>
      </c>
      <c r="D600" s="9">
        <f t="shared" si="81"/>
        <v>0.17274902556826713</v>
      </c>
      <c r="F600" s="4">
        <v>-6.4348299999999998</v>
      </c>
      <c r="G600" s="4">
        <v>0.20696119999999998</v>
      </c>
      <c r="H600" s="4">
        <v>2.739509</v>
      </c>
      <c r="I600" s="9">
        <v>1.9416669999999998</v>
      </c>
      <c r="J600" s="4">
        <f t="shared" si="79"/>
        <v>1.4109056805312137</v>
      </c>
      <c r="K600" s="13">
        <v>43754</v>
      </c>
      <c r="L600" s="14">
        <v>0.63263888888888886</v>
      </c>
      <c r="M600" s="3">
        <v>-2744</v>
      </c>
      <c r="N600" s="3">
        <v>-1000</v>
      </c>
      <c r="O600" s="3">
        <v>-32</v>
      </c>
      <c r="P600" s="3">
        <v>15</v>
      </c>
      <c r="Q600" s="1">
        <v>844734</v>
      </c>
      <c r="R600" s="1">
        <v>92745</v>
      </c>
      <c r="S600" s="2">
        <v>5.5215530000000002E-4</v>
      </c>
      <c r="T600" s="2">
        <v>2.6000000000000001E-8</v>
      </c>
      <c r="U600" s="2">
        <f t="shared" si="82"/>
        <v>2.1796900000000015E-5</v>
      </c>
      <c r="V600" s="145"/>
    </row>
    <row r="601" spans="1:22" x14ac:dyDescent="0.2">
      <c r="A601" s="1" t="s">
        <v>842</v>
      </c>
      <c r="B601" s="1" t="s">
        <v>843</v>
      </c>
      <c r="C601" s="9">
        <f t="shared" si="80"/>
        <v>-1.1817289185153124</v>
      </c>
      <c r="D601" s="9">
        <f t="shared" si="81"/>
        <v>0.17274902556826713</v>
      </c>
      <c r="F601" s="4">
        <v>-7.4483300000000003</v>
      </c>
      <c r="G601" s="4">
        <v>0.209675</v>
      </c>
      <c r="H601" s="4">
        <v>2.7114940000000001</v>
      </c>
      <c r="I601" s="9">
        <v>1.9256329999999997</v>
      </c>
      <c r="J601" s="4">
        <f t="shared" si="79"/>
        <v>1.4081052827823373</v>
      </c>
      <c r="K601" s="13">
        <v>43754</v>
      </c>
      <c r="L601" s="14">
        <v>0.63541666666666663</v>
      </c>
      <c r="M601" s="3">
        <v>-2753</v>
      </c>
      <c r="N601" s="3">
        <v>-1044</v>
      </c>
      <c r="O601" s="3">
        <v>-32</v>
      </c>
      <c r="P601" s="3">
        <v>14</v>
      </c>
      <c r="Q601" s="1">
        <v>844734</v>
      </c>
      <c r="R601" s="1">
        <v>92745</v>
      </c>
      <c r="S601" s="2">
        <v>6.3173530000000002E-4</v>
      </c>
      <c r="T601" s="2">
        <v>2.6000000000000001E-8</v>
      </c>
      <c r="U601" s="2">
        <f t="shared" si="82"/>
        <v>1.0137690000000001E-4</v>
      </c>
      <c r="V601" s="145"/>
    </row>
    <row r="602" spans="1:22" x14ac:dyDescent="0.2">
      <c r="A602" s="1" t="s">
        <v>844</v>
      </c>
      <c r="B602" s="1" t="s">
        <v>845</v>
      </c>
      <c r="C602" s="9">
        <f t="shared" si="80"/>
        <v>-0.34076872139987557</v>
      </c>
      <c r="D602" s="9">
        <f t="shared" si="81"/>
        <v>0.17274902556826713</v>
      </c>
      <c r="F602" s="4">
        <v>-6.6126459999999998</v>
      </c>
      <c r="G602" s="4">
        <v>0.14538967999999999</v>
      </c>
      <c r="H602" s="4">
        <v>2.6755279999999999</v>
      </c>
      <c r="I602" s="9">
        <v>1.9003044999999998</v>
      </c>
      <c r="J602" s="4">
        <f t="shared" si="79"/>
        <v>1.4079469895482541</v>
      </c>
      <c r="K602" s="13">
        <v>43754</v>
      </c>
      <c r="L602" s="14">
        <v>0.63888888888888884</v>
      </c>
      <c r="M602" s="3">
        <v>-2768</v>
      </c>
      <c r="N602" s="3">
        <v>-1087</v>
      </c>
      <c r="O602" s="3">
        <v>-33</v>
      </c>
      <c r="P602" s="3">
        <v>13</v>
      </c>
      <c r="Q602" s="1">
        <v>844734</v>
      </c>
      <c r="R602" s="1">
        <v>92745</v>
      </c>
      <c r="S602" s="2">
        <v>7.8487999999999995E-4</v>
      </c>
      <c r="T602" s="2">
        <v>2.6000000000000001E-8</v>
      </c>
      <c r="U602" s="2">
        <f t="shared" si="82"/>
        <v>2.5452159999999995E-4</v>
      </c>
      <c r="V602" s="145"/>
    </row>
    <row r="603" spans="1:22" x14ac:dyDescent="0.2">
      <c r="A603" s="1" t="s">
        <v>846</v>
      </c>
      <c r="B603" s="1" t="s">
        <v>847</v>
      </c>
      <c r="C603" s="9">
        <f t="shared" si="80"/>
        <v>-0.39366157195164231</v>
      </c>
      <c r="D603" s="9">
        <f t="shared" si="81"/>
        <v>0.17274902556826713</v>
      </c>
      <c r="F603" s="4">
        <v>-6.6652069999999997</v>
      </c>
      <c r="G603" s="4">
        <v>0.18513578</v>
      </c>
      <c r="H603" s="4">
        <v>2.674814</v>
      </c>
      <c r="I603" s="9">
        <v>1.8875370000000002</v>
      </c>
      <c r="J603" s="4">
        <f t="shared" si="79"/>
        <v>1.4170922212385768</v>
      </c>
      <c r="K603" s="13">
        <v>43754</v>
      </c>
      <c r="L603" s="14">
        <v>0.64236111111111116</v>
      </c>
      <c r="M603" s="3">
        <v>-2683</v>
      </c>
      <c r="N603" s="3">
        <v>-1084</v>
      </c>
      <c r="O603" s="3">
        <v>-32</v>
      </c>
      <c r="P603" s="3">
        <v>14</v>
      </c>
      <c r="Q603" s="1">
        <v>844734</v>
      </c>
      <c r="R603" s="1">
        <v>92745</v>
      </c>
      <c r="S603" s="2">
        <v>7.9686489999999997E-4</v>
      </c>
      <c r="T603" s="2">
        <v>2.6000000000000001E-8</v>
      </c>
      <c r="U603" s="2">
        <f t="shared" si="82"/>
        <v>2.6650649999999997E-4</v>
      </c>
      <c r="V603" s="145"/>
    </row>
    <row r="604" spans="1:22" x14ac:dyDescent="0.2">
      <c r="A604" s="1" t="s">
        <v>848</v>
      </c>
      <c r="B604" s="1" t="s">
        <v>849</v>
      </c>
      <c r="C604" s="9">
        <f t="shared" si="80"/>
        <v>-0.48698206615704898</v>
      </c>
      <c r="D604" s="9">
        <f t="shared" si="81"/>
        <v>0.17274902556826713</v>
      </c>
      <c r="F604" s="4">
        <v>-6.7579419999999999</v>
      </c>
      <c r="G604" s="4">
        <v>0.18769856000000001</v>
      </c>
      <c r="H604" s="4">
        <v>2.662058</v>
      </c>
      <c r="I604" s="9">
        <v>1.8719535000000003</v>
      </c>
      <c r="J604" s="4">
        <f t="shared" si="79"/>
        <v>1.4220748538892658</v>
      </c>
      <c r="K604" s="13">
        <v>43754</v>
      </c>
      <c r="L604" s="14">
        <v>0.64652777777777781</v>
      </c>
      <c r="M604" s="3">
        <v>-2342</v>
      </c>
      <c r="N604" s="3">
        <v>-832</v>
      </c>
      <c r="O604" s="3">
        <v>-32</v>
      </c>
      <c r="P604" s="3">
        <v>18</v>
      </c>
      <c r="Q604" s="1">
        <v>844734</v>
      </c>
      <c r="R604" s="1">
        <v>92745</v>
      </c>
      <c r="S604" s="2">
        <v>1.0473450000000001E-3</v>
      </c>
      <c r="T604" s="2">
        <v>2.6000000000000001E-8</v>
      </c>
      <c r="U604" s="2">
        <f t="shared" si="82"/>
        <v>5.1698660000000008E-4</v>
      </c>
      <c r="V604" s="145"/>
    </row>
    <row r="605" spans="1:22" x14ac:dyDescent="0.2">
      <c r="A605" s="1" t="s">
        <v>850</v>
      </c>
      <c r="B605" s="1" t="s">
        <v>851</v>
      </c>
      <c r="C605" s="9">
        <f t="shared" si="80"/>
        <v>-0.38267061451702222</v>
      </c>
      <c r="D605" s="9">
        <f t="shared" si="81"/>
        <v>0.17274902556826713</v>
      </c>
      <c r="F605" s="4">
        <v>-6.6542849999999998</v>
      </c>
      <c r="G605" s="4">
        <v>0.18509562000000002</v>
      </c>
      <c r="H605" s="4">
        <v>2.6527080000000001</v>
      </c>
      <c r="I605" s="9">
        <v>1.8737745000000001</v>
      </c>
      <c r="J605" s="4">
        <f t="shared" si="79"/>
        <v>1.4157029034176738</v>
      </c>
      <c r="K605" s="13">
        <v>43754</v>
      </c>
      <c r="L605" s="14">
        <v>0.64861111111111114</v>
      </c>
      <c r="M605" s="3">
        <v>-2261</v>
      </c>
      <c r="N605" s="3">
        <v>-911</v>
      </c>
      <c r="O605" s="3">
        <v>-33</v>
      </c>
      <c r="P605" s="3">
        <v>16</v>
      </c>
      <c r="Q605" s="1">
        <v>844734</v>
      </c>
      <c r="R605" s="1">
        <v>92745</v>
      </c>
      <c r="S605" s="2">
        <v>6.8830439999999996E-4</v>
      </c>
      <c r="T605" s="2">
        <v>2.6000000000000001E-8</v>
      </c>
      <c r="U605" s="2">
        <f t="shared" si="82"/>
        <v>1.5794599999999995E-4</v>
      </c>
      <c r="V605" s="145"/>
    </row>
    <row r="606" spans="1:22" x14ac:dyDescent="0.2">
      <c r="A606" s="1" t="s">
        <v>852</v>
      </c>
      <c r="B606" s="1" t="s">
        <v>853</v>
      </c>
      <c r="C606" s="9">
        <f t="shared" si="80"/>
        <v>-0.61551548680049972</v>
      </c>
      <c r="D606" s="9">
        <f t="shared" si="81"/>
        <v>0.17274902556826713</v>
      </c>
      <c r="F606" s="4">
        <v>-6.885669</v>
      </c>
      <c r="G606" s="4">
        <v>0.18154102</v>
      </c>
      <c r="H606" s="4">
        <v>2.6461350000000001</v>
      </c>
      <c r="I606" s="9">
        <v>1.8715405000000001</v>
      </c>
      <c r="J606" s="4">
        <f t="shared" si="79"/>
        <v>1.4138807041578849</v>
      </c>
      <c r="K606" s="13">
        <v>43754</v>
      </c>
      <c r="L606" s="14">
        <v>0.65069444444444446</v>
      </c>
      <c r="M606" s="3">
        <v>-2149</v>
      </c>
      <c r="N606" s="3">
        <v>-945</v>
      </c>
      <c r="O606" s="3">
        <v>-34</v>
      </c>
      <c r="P606" s="3">
        <v>17</v>
      </c>
      <c r="Q606" s="1">
        <v>844734</v>
      </c>
      <c r="R606" s="1">
        <v>92745</v>
      </c>
      <c r="S606" s="2">
        <v>8.5649109999999995E-4</v>
      </c>
      <c r="T606" s="2">
        <v>2.6000000000000001E-8</v>
      </c>
      <c r="U606" s="2">
        <f t="shared" si="82"/>
        <v>3.2613269999999994E-4</v>
      </c>
      <c r="V606" s="145"/>
    </row>
    <row r="607" spans="1:22" x14ac:dyDescent="0.2">
      <c r="A607" s="1" t="s">
        <v>854</v>
      </c>
      <c r="B607" s="1" t="s">
        <v>855</v>
      </c>
      <c r="C607" s="9">
        <f t="shared" si="80"/>
        <v>-0.74991571588967076</v>
      </c>
      <c r="D607" s="9">
        <f t="shared" si="81"/>
        <v>0.17274902556826713</v>
      </c>
      <c r="F607" s="4">
        <v>-7.0192259999999997</v>
      </c>
      <c r="G607" s="4">
        <v>0.22258900000000001</v>
      </c>
      <c r="H607" s="4">
        <v>2.6493180000000001</v>
      </c>
      <c r="I607" s="9">
        <v>1.855844</v>
      </c>
      <c r="J607" s="4">
        <f t="shared" si="79"/>
        <v>1.4275542556378662</v>
      </c>
      <c r="K607" s="13">
        <v>43754</v>
      </c>
      <c r="L607" s="14">
        <v>0.65347222222222223</v>
      </c>
      <c r="M607" s="3">
        <v>-1866</v>
      </c>
      <c r="N607" s="3">
        <v>-949</v>
      </c>
      <c r="O607" s="3">
        <v>-34</v>
      </c>
      <c r="P607" s="3">
        <v>18</v>
      </c>
      <c r="Q607" s="1">
        <v>844734</v>
      </c>
      <c r="R607" s="1">
        <v>92745</v>
      </c>
      <c r="S607" s="2">
        <v>9.0818840000000001E-4</v>
      </c>
      <c r="T607" s="2">
        <v>2.6000000000000001E-8</v>
      </c>
      <c r="U607" s="2">
        <f t="shared" si="82"/>
        <v>3.7783000000000001E-4</v>
      </c>
      <c r="V607" s="145"/>
    </row>
    <row r="608" spans="1:22" x14ac:dyDescent="0.2">
      <c r="V608" s="145"/>
    </row>
    <row r="609" spans="1:23" x14ac:dyDescent="0.2">
      <c r="A609" s="30" t="s">
        <v>856</v>
      </c>
      <c r="B609" s="30" t="s">
        <v>657</v>
      </c>
      <c r="C609" s="31"/>
      <c r="D609" s="31"/>
      <c r="E609" s="32"/>
      <c r="F609" s="33">
        <v>6.0495229999999998</v>
      </c>
      <c r="G609" s="33">
        <v>0.20545839999999999</v>
      </c>
      <c r="H609" s="33">
        <v>2.6257990000000002</v>
      </c>
      <c r="I609" s="31">
        <v>1.8571584999999999</v>
      </c>
      <c r="J609" s="33">
        <f>H609/I609</f>
        <v>1.4138798600119484</v>
      </c>
      <c r="K609" s="34">
        <v>43754</v>
      </c>
      <c r="L609" s="35">
        <v>0.65694444444444444</v>
      </c>
      <c r="M609" s="36">
        <v>-612</v>
      </c>
      <c r="N609" s="36">
        <v>886</v>
      </c>
      <c r="O609" s="36">
        <v>-26</v>
      </c>
      <c r="P609" s="36">
        <v>20</v>
      </c>
      <c r="Q609" s="30">
        <v>844734</v>
      </c>
      <c r="R609" s="30">
        <v>92745</v>
      </c>
      <c r="S609" s="37">
        <v>5.6097389999999997E-4</v>
      </c>
      <c r="T609" s="37">
        <v>2.6000000000000001E-8</v>
      </c>
      <c r="U609" s="30"/>
      <c r="V609" s="142"/>
      <c r="W609" s="30"/>
    </row>
    <row r="610" spans="1:23" x14ac:dyDescent="0.2">
      <c r="A610" s="30" t="s">
        <v>857</v>
      </c>
      <c r="B610" s="30" t="s">
        <v>657</v>
      </c>
      <c r="C610" s="31"/>
      <c r="D610" s="31"/>
      <c r="E610" s="32"/>
      <c r="F610" s="33">
        <v>5.9919099999999998</v>
      </c>
      <c r="G610" s="33">
        <v>0.18545882</v>
      </c>
      <c r="H610" s="33">
        <v>2.678963</v>
      </c>
      <c r="I610" s="31">
        <v>1.8836695000000003</v>
      </c>
      <c r="J610" s="33">
        <f>H610/I610</f>
        <v>1.4222043729008722</v>
      </c>
      <c r="K610" s="34">
        <v>43754</v>
      </c>
      <c r="L610" s="35">
        <v>0.65902777777777777</v>
      </c>
      <c r="M610" s="36">
        <v>-612</v>
      </c>
      <c r="N610" s="36">
        <v>856</v>
      </c>
      <c r="O610" s="36">
        <v>-27</v>
      </c>
      <c r="P610" s="36">
        <v>19</v>
      </c>
      <c r="Q610" s="30">
        <v>844734</v>
      </c>
      <c r="R610" s="30">
        <v>92745</v>
      </c>
      <c r="S610" s="37">
        <v>5.5087389999999999E-4</v>
      </c>
      <c r="T610" s="37">
        <v>2.6000000000000001E-8</v>
      </c>
      <c r="U610" s="30"/>
      <c r="V610" s="142"/>
      <c r="W610" s="30"/>
    </row>
    <row r="611" spans="1:23" x14ac:dyDescent="0.2">
      <c r="A611" s="30" t="s">
        <v>858</v>
      </c>
      <c r="B611" s="30" t="s">
        <v>657</v>
      </c>
      <c r="C611" s="31"/>
      <c r="D611" s="31"/>
      <c r="E611" s="32"/>
      <c r="F611" s="33">
        <v>6.050033</v>
      </c>
      <c r="G611" s="33">
        <v>0.21581860000000003</v>
      </c>
      <c r="H611" s="33">
        <v>2.6720169999999999</v>
      </c>
      <c r="I611" s="31">
        <v>1.8852274999999998</v>
      </c>
      <c r="J611" s="33">
        <f>H611/I611</f>
        <v>1.4173445910374212</v>
      </c>
      <c r="K611" s="34">
        <v>43754</v>
      </c>
      <c r="L611" s="35">
        <v>0.66111111111111109</v>
      </c>
      <c r="M611" s="36">
        <v>-612</v>
      </c>
      <c r="N611" s="36">
        <v>826</v>
      </c>
      <c r="O611" s="36">
        <v>-26</v>
      </c>
      <c r="P611" s="36">
        <v>18</v>
      </c>
      <c r="Q611" s="30">
        <v>844734</v>
      </c>
      <c r="R611" s="30">
        <v>92745</v>
      </c>
      <c r="S611" s="37">
        <v>5.5008270000000005E-4</v>
      </c>
      <c r="T611" s="37">
        <v>2.6000000000000001E-8</v>
      </c>
      <c r="U611" s="30"/>
      <c r="V611" s="142"/>
      <c r="W611" s="30"/>
    </row>
    <row r="612" spans="1:23" x14ac:dyDescent="0.2">
      <c r="A612" s="30" t="s">
        <v>859</v>
      </c>
      <c r="B612" s="30" t="s">
        <v>657</v>
      </c>
      <c r="C612" s="31"/>
      <c r="D612" s="31"/>
      <c r="E612" s="32"/>
      <c r="F612" s="33">
        <v>6.0273310000000002</v>
      </c>
      <c r="G612" s="33">
        <v>0.2330586</v>
      </c>
      <c r="H612" s="33">
        <v>2.6467969999999998</v>
      </c>
      <c r="I612" s="31">
        <v>1.8764785000000002</v>
      </c>
      <c r="J612" s="33">
        <f>H612/I612</f>
        <v>1.410512830282894</v>
      </c>
      <c r="K612" s="34">
        <v>43754</v>
      </c>
      <c r="L612" s="35">
        <v>0.66319444444444442</v>
      </c>
      <c r="M612" s="36">
        <v>-612</v>
      </c>
      <c r="N612" s="36">
        <v>796</v>
      </c>
      <c r="O612" s="36">
        <v>-26</v>
      </c>
      <c r="P612" s="36">
        <v>18</v>
      </c>
      <c r="Q612" s="30">
        <v>844734</v>
      </c>
      <c r="R612" s="30">
        <v>92745</v>
      </c>
      <c r="S612" s="37">
        <v>5.5204069999999997E-4</v>
      </c>
      <c r="T612" s="37">
        <v>2.6000000000000001E-8</v>
      </c>
      <c r="U612" s="30"/>
      <c r="V612" s="142"/>
      <c r="W612" s="30"/>
    </row>
    <row r="613" spans="1:23" x14ac:dyDescent="0.2">
      <c r="A613" s="38"/>
      <c r="B613" s="38" t="s">
        <v>20</v>
      </c>
      <c r="C613" s="39"/>
      <c r="D613" s="39"/>
      <c r="E613" s="40"/>
      <c r="F613" s="39">
        <f>AVERAGE(F609:F612)</f>
        <v>6.0296992500000002</v>
      </c>
      <c r="G613" s="39">
        <f>2*STDEV(F609:F612)</f>
        <v>5.4651361395058905E-2</v>
      </c>
      <c r="H613" s="39"/>
      <c r="I613" s="39"/>
      <c r="J613" s="39"/>
      <c r="K613" s="41"/>
      <c r="L613" s="42"/>
      <c r="M613" s="43"/>
      <c r="N613" s="43"/>
      <c r="O613" s="43"/>
      <c r="P613" s="43"/>
      <c r="Q613" s="38"/>
      <c r="R613" s="38"/>
      <c r="S613" s="44">
        <f>AVERAGE(S609:S612)</f>
        <v>5.5349279999999999E-4</v>
      </c>
      <c r="T613" s="44"/>
      <c r="U613" s="38"/>
      <c r="V613" s="143"/>
      <c r="W613" s="38"/>
    </row>
    <row r="614" spans="1:23" x14ac:dyDescent="0.2">
      <c r="A614" s="45"/>
      <c r="B614" s="45" t="s">
        <v>21</v>
      </c>
      <c r="C614" s="46">
        <v>12.33</v>
      </c>
      <c r="D614" s="46"/>
      <c r="E614" s="47">
        <f>((F614/1000+1)/(C614/1000+1)-1)*1000</f>
        <v>-6.2740152667606353</v>
      </c>
      <c r="F614" s="46">
        <f>AVERAGE(F609:F612,F586:F589)</f>
        <v>5.9786261249999999</v>
      </c>
      <c r="G614" s="46">
        <f>2*STDEV(F609:F612,F586:F589)</f>
        <v>0.17274902556826713</v>
      </c>
      <c r="H614" s="46"/>
      <c r="I614" s="46"/>
      <c r="J614" s="46"/>
      <c r="K614" s="48"/>
      <c r="L614" s="49"/>
      <c r="M614" s="50"/>
      <c r="N614" s="50"/>
      <c r="O614" s="50"/>
      <c r="P614" s="50"/>
      <c r="Q614" s="45"/>
      <c r="R614" s="45"/>
      <c r="S614" s="51">
        <f>AVERAGE(S609:S612,S586:S589)</f>
        <v>5.3035840000000001E-4</v>
      </c>
      <c r="T614" s="51"/>
      <c r="U614" s="45"/>
      <c r="V614" s="144"/>
      <c r="W614" s="45"/>
    </row>
    <row r="615" spans="1:23" x14ac:dyDescent="0.2">
      <c r="V615" s="145"/>
    </row>
    <row r="616" spans="1:23" x14ac:dyDescent="0.2">
      <c r="A616" s="1" t="s">
        <v>860</v>
      </c>
      <c r="B616" s="1" t="s">
        <v>861</v>
      </c>
      <c r="C616" s="9">
        <f>((F616/1000+1)/($E$638/1000+1)-1)*1000</f>
        <v>-0.99063636354590479</v>
      </c>
      <c r="D616" s="9">
        <f>$G$638</f>
        <v>0.19427451624661737</v>
      </c>
      <c r="F616" s="4">
        <v>-7.2437360000000002</v>
      </c>
      <c r="G616" s="4">
        <v>0.2244678</v>
      </c>
      <c r="H616" s="4">
        <v>2.715862</v>
      </c>
      <c r="I616" s="9">
        <v>1.8491599999999999</v>
      </c>
      <c r="J616" s="4">
        <f t="shared" ref="J616:J631" si="83">H616/I616</f>
        <v>1.4687003828765495</v>
      </c>
      <c r="K616" s="13">
        <v>43754</v>
      </c>
      <c r="L616" s="14">
        <v>0.66597222222222219</v>
      </c>
      <c r="M616" s="3">
        <v>-1789</v>
      </c>
      <c r="N616" s="3">
        <v>-265</v>
      </c>
      <c r="O616" s="3">
        <v>-32</v>
      </c>
      <c r="P616" s="3">
        <v>20</v>
      </c>
      <c r="Q616" s="1">
        <v>844734</v>
      </c>
      <c r="R616" s="1">
        <v>92745</v>
      </c>
      <c r="S616" s="2">
        <v>9.6236949999999998E-4</v>
      </c>
      <c r="T616" s="2">
        <v>2.6000000000000001E-8</v>
      </c>
      <c r="U616" s="2">
        <f>S616-$S$638</f>
        <v>4.1818478750000004E-4</v>
      </c>
      <c r="V616" s="145"/>
    </row>
    <row r="617" spans="1:23" x14ac:dyDescent="0.2">
      <c r="A617" s="1" t="s">
        <v>862</v>
      </c>
      <c r="B617" s="1" t="s">
        <v>886</v>
      </c>
      <c r="C617" s="9">
        <f t="shared" ref="C617:C631" si="84">((F617/1000+1)/($E$638/1000+1)-1)*1000</f>
        <v>-0.53833930039060007</v>
      </c>
      <c r="D617" s="9">
        <f t="shared" ref="D617:D630" si="85">$G$638</f>
        <v>0.19427451624661737</v>
      </c>
      <c r="F617" s="4">
        <v>-6.79427</v>
      </c>
      <c r="G617" s="4">
        <v>0.19695067999999999</v>
      </c>
      <c r="H617" s="4">
        <v>2.7116929999999999</v>
      </c>
      <c r="I617" s="9">
        <v>1.8912735000000001</v>
      </c>
      <c r="J617" s="4">
        <f t="shared" si="83"/>
        <v>1.4337920982872121</v>
      </c>
      <c r="K617" s="13">
        <v>43754</v>
      </c>
      <c r="L617" s="14">
        <v>0.6694444444444444</v>
      </c>
      <c r="M617" s="3">
        <v>-1894</v>
      </c>
      <c r="N617" s="3">
        <v>-303</v>
      </c>
      <c r="O617" s="3">
        <v>-32</v>
      </c>
      <c r="P617" s="3">
        <v>21</v>
      </c>
      <c r="Q617" s="1">
        <v>844734</v>
      </c>
      <c r="R617" s="1">
        <v>92745</v>
      </c>
      <c r="S617" s="2">
        <v>6.783596E-4</v>
      </c>
      <c r="T617" s="2">
        <v>2.6000000000000001E-8</v>
      </c>
      <c r="U617" s="2">
        <f t="shared" ref="U617:U631" si="86">S617-$S$638</f>
        <v>1.3417488750000007E-4</v>
      </c>
      <c r="V617" s="145"/>
    </row>
    <row r="618" spans="1:23" x14ac:dyDescent="0.2">
      <c r="A618" s="1" t="s">
        <v>863</v>
      </c>
      <c r="B618" s="1" t="s">
        <v>864</v>
      </c>
      <c r="C618" s="9">
        <f t="shared" si="84"/>
        <v>-0.67626562266476231</v>
      </c>
      <c r="D618" s="9">
        <f t="shared" si="85"/>
        <v>0.19427451624661737</v>
      </c>
      <c r="F618" s="4">
        <v>-6.9313330000000004</v>
      </c>
      <c r="G618" s="4">
        <v>0.2101066</v>
      </c>
      <c r="H618" s="4">
        <v>2.71591</v>
      </c>
      <c r="I618" s="9">
        <v>1.9122835000000002</v>
      </c>
      <c r="J618" s="4">
        <f t="shared" si="83"/>
        <v>1.4202444355138764</v>
      </c>
      <c r="K618" s="13">
        <v>43754</v>
      </c>
      <c r="L618" s="14">
        <v>0.67222222222222228</v>
      </c>
      <c r="M618" s="3">
        <v>-2036</v>
      </c>
      <c r="N618" s="3">
        <v>-354</v>
      </c>
      <c r="O618" s="3">
        <v>-32</v>
      </c>
      <c r="P618" s="3">
        <v>20</v>
      </c>
      <c r="Q618" s="1">
        <v>844734</v>
      </c>
      <c r="R618" s="1">
        <v>92745</v>
      </c>
      <c r="S618" s="2">
        <v>7.9262319999999996E-4</v>
      </c>
      <c r="T618" s="2">
        <v>2.6000000000000001E-8</v>
      </c>
      <c r="U618" s="2">
        <f t="shared" si="86"/>
        <v>2.4843848750000003E-4</v>
      </c>
      <c r="V618" s="145"/>
    </row>
    <row r="619" spans="1:23" x14ac:dyDescent="0.2">
      <c r="A619" s="1" t="s">
        <v>865</v>
      </c>
      <c r="B619" s="1" t="s">
        <v>866</v>
      </c>
      <c r="C619" s="9">
        <f t="shared" si="84"/>
        <v>-0.65259345143564573</v>
      </c>
      <c r="D619" s="9">
        <f t="shared" si="85"/>
        <v>0.19427451624661737</v>
      </c>
      <c r="F619" s="4">
        <v>-6.9078090000000003</v>
      </c>
      <c r="G619" s="4">
        <v>0.17974839999999997</v>
      </c>
      <c r="H619" s="4">
        <v>2.7248329999999998</v>
      </c>
      <c r="I619" s="9">
        <v>1.9106125000000003</v>
      </c>
      <c r="J619" s="4">
        <f t="shared" si="83"/>
        <v>1.4261567952685328</v>
      </c>
      <c r="K619" s="13">
        <v>43754</v>
      </c>
      <c r="L619" s="14">
        <v>0.6743055555555556</v>
      </c>
      <c r="M619" s="3">
        <v>-2181</v>
      </c>
      <c r="N619" s="3">
        <v>-357</v>
      </c>
      <c r="O619" s="3">
        <v>-31</v>
      </c>
      <c r="P619" s="3">
        <v>20</v>
      </c>
      <c r="Q619" s="1">
        <v>844734</v>
      </c>
      <c r="R619" s="1">
        <v>92745</v>
      </c>
      <c r="S619" s="2">
        <v>7.8034589999999998E-4</v>
      </c>
      <c r="T619" s="2">
        <v>2.6000000000000001E-8</v>
      </c>
      <c r="U619" s="2">
        <f t="shared" si="86"/>
        <v>2.3616118750000004E-4</v>
      </c>
      <c r="V619" s="145"/>
    </row>
    <row r="620" spans="1:23" x14ac:dyDescent="0.2">
      <c r="A620" s="15" t="s">
        <v>867</v>
      </c>
      <c r="B620" s="15" t="s">
        <v>1310</v>
      </c>
      <c r="C620" s="117">
        <f>((F620/1000+1)/(E620/1000+1)-1)*1000</f>
        <v>-5.137883798967513</v>
      </c>
      <c r="D620" s="117">
        <f t="shared" si="85"/>
        <v>0.19427451624661737</v>
      </c>
      <c r="E620" s="118">
        <f>(((fit_a*V620^2+fit_b*V620+fit_c)/1000+1)*($E$638/1000+1)-1)*1000</f>
        <v>-1.3755325273195895</v>
      </c>
      <c r="F620" s="119">
        <v>-6.5063490000000002</v>
      </c>
      <c r="G620" s="119">
        <v>0.20237640000000001</v>
      </c>
      <c r="H620" s="119">
        <v>2.6394470000000001</v>
      </c>
      <c r="I620" s="117">
        <v>1.915419</v>
      </c>
      <c r="J620" s="119">
        <f t="shared" si="83"/>
        <v>1.3779998005658292</v>
      </c>
      <c r="K620" s="120">
        <v>43754</v>
      </c>
      <c r="L620" s="121">
        <v>0.67847222222222225</v>
      </c>
      <c r="M620" s="122">
        <v>3003</v>
      </c>
      <c r="N620" s="122">
        <v>308</v>
      </c>
      <c r="O620" s="122">
        <v>-11</v>
      </c>
      <c r="P620" s="122">
        <v>14</v>
      </c>
      <c r="Q620" s="15">
        <v>844734</v>
      </c>
      <c r="R620" s="15">
        <v>92745</v>
      </c>
      <c r="S620" s="123">
        <v>6.3841720000000002E-4</v>
      </c>
      <c r="T620" s="123">
        <v>2.6000000000000001E-8</v>
      </c>
      <c r="U620" s="123">
        <f t="shared" si="86"/>
        <v>9.4232487500000087E-5</v>
      </c>
      <c r="V620" s="154">
        <v>98.61</v>
      </c>
      <c r="W620" s="15"/>
    </row>
    <row r="621" spans="1:23" x14ac:dyDescent="0.2">
      <c r="A621" s="15" t="s">
        <v>868</v>
      </c>
      <c r="B621" s="15" t="s">
        <v>1311</v>
      </c>
      <c r="C621" s="117">
        <f t="shared" ref="C621:C623" si="87">((F621/1000+1)/(E621/1000+1)-1)*1000</f>
        <v>-5.9054009196201074</v>
      </c>
      <c r="D621" s="117">
        <f t="shared" si="85"/>
        <v>0.19427451624661737</v>
      </c>
      <c r="E621" s="118">
        <f>(((fit_a*V621^2+fit_b*V621+fit_c)/1000+1)*($E$638/1000+1)-1)*1000</f>
        <v>-1.3744487512997727</v>
      </c>
      <c r="F621" s="119">
        <v>-7.2717330000000002</v>
      </c>
      <c r="G621" s="119">
        <v>0.20111119999999999</v>
      </c>
      <c r="H621" s="119">
        <v>2.6632630000000002</v>
      </c>
      <c r="I621" s="117">
        <v>1.9032334999999998</v>
      </c>
      <c r="J621" s="119">
        <f t="shared" si="83"/>
        <v>1.3993359196336133</v>
      </c>
      <c r="K621" s="120">
        <v>43754</v>
      </c>
      <c r="L621" s="121">
        <v>0.68125000000000002</v>
      </c>
      <c r="M621" s="122">
        <v>2617</v>
      </c>
      <c r="N621" s="122">
        <v>-20</v>
      </c>
      <c r="O621" s="122">
        <v>-10</v>
      </c>
      <c r="P621" s="122">
        <v>15</v>
      </c>
      <c r="Q621" s="15">
        <v>844734</v>
      </c>
      <c r="R621" s="15">
        <v>92745</v>
      </c>
      <c r="S621" s="123">
        <v>6.5124319999999999E-4</v>
      </c>
      <c r="T621" s="123">
        <v>2.6000000000000001E-8</v>
      </c>
      <c r="U621" s="123">
        <f t="shared" si="86"/>
        <v>1.0705848750000005E-4</v>
      </c>
      <c r="V621" s="154">
        <v>98.04</v>
      </c>
      <c r="W621" s="15"/>
    </row>
    <row r="622" spans="1:23" x14ac:dyDescent="0.2">
      <c r="A622" s="124" t="s">
        <v>869</v>
      </c>
      <c r="B622" s="124" t="s">
        <v>1312</v>
      </c>
      <c r="C622" s="125">
        <f t="shared" si="87"/>
        <v>-3.499742482302004</v>
      </c>
      <c r="D622" s="125">
        <f t="shared" si="85"/>
        <v>0.19427451624661737</v>
      </c>
      <c r="E622" s="126">
        <f>(((fit_a*V622^2+fit_b*V622+fit_c)/1000+1)*($E$638/1000+1)-1)*1000</f>
        <v>-1.3755325273195895</v>
      </c>
      <c r="F622" s="127">
        <v>-4.8704609999999997</v>
      </c>
      <c r="G622" s="127">
        <v>0.15304408</v>
      </c>
      <c r="H622" s="127">
        <v>2.6097739999999998</v>
      </c>
      <c r="I622" s="125">
        <v>1.8881005</v>
      </c>
      <c r="J622" s="127">
        <f t="shared" si="83"/>
        <v>1.3822219738832757</v>
      </c>
      <c r="K622" s="128">
        <v>43754</v>
      </c>
      <c r="L622" s="129">
        <v>0.68402777777777779</v>
      </c>
      <c r="M622" s="130">
        <v>2681</v>
      </c>
      <c r="N622" s="130">
        <v>-18</v>
      </c>
      <c r="O622" s="130">
        <v>-9</v>
      </c>
      <c r="P622" s="130">
        <v>15</v>
      </c>
      <c r="Q622" s="124">
        <v>844734</v>
      </c>
      <c r="R622" s="124">
        <v>92745</v>
      </c>
      <c r="S622" s="131">
        <v>6.5285500000000004E-4</v>
      </c>
      <c r="T622" s="131">
        <v>2.6000000000000001E-8</v>
      </c>
      <c r="U622" s="131">
        <f t="shared" si="86"/>
        <v>1.086702875000001E-4</v>
      </c>
      <c r="V622" s="155">
        <v>98.61</v>
      </c>
      <c r="W622" s="124"/>
    </row>
    <row r="623" spans="1:23" x14ac:dyDescent="0.2">
      <c r="A623" s="15" t="s">
        <v>870</v>
      </c>
      <c r="B623" s="15" t="s">
        <v>1313</v>
      </c>
      <c r="C623" s="117">
        <f t="shared" si="87"/>
        <v>-5.3164747830105608</v>
      </c>
      <c r="D623" s="117">
        <f t="shared" si="85"/>
        <v>0.19427451624661737</v>
      </c>
      <c r="E623" s="118">
        <f>(((fit_a*V623^2+fit_b*V623+fit_c)/1000+1)*($E$638/1000+1)-1)*1000</f>
        <v>-1.3746887148765596</v>
      </c>
      <c r="F623" s="119">
        <v>-6.6838550000000003</v>
      </c>
      <c r="G623" s="119">
        <v>0.11517090000000001</v>
      </c>
      <c r="H623" s="119">
        <v>2.708596</v>
      </c>
      <c r="I623" s="117">
        <v>1.9488205000000001</v>
      </c>
      <c r="J623" s="119">
        <f t="shared" si="83"/>
        <v>1.3898642794449259</v>
      </c>
      <c r="K623" s="120">
        <v>43754</v>
      </c>
      <c r="L623" s="121">
        <v>0.69374999999999998</v>
      </c>
      <c r="M623" s="122">
        <v>2718</v>
      </c>
      <c r="N623" s="122">
        <v>219</v>
      </c>
      <c r="O623" s="122">
        <v>-9</v>
      </c>
      <c r="P623" s="122">
        <v>14</v>
      </c>
      <c r="Q623" s="15">
        <v>844734</v>
      </c>
      <c r="R623" s="15">
        <v>92745</v>
      </c>
      <c r="S623" s="123">
        <v>6.8199410000000004E-4</v>
      </c>
      <c r="T623" s="123">
        <v>2.6000000000000001E-8</v>
      </c>
      <c r="U623" s="123">
        <f t="shared" si="86"/>
        <v>1.378093875000001E-4</v>
      </c>
      <c r="V623" s="154">
        <v>98.17</v>
      </c>
      <c r="W623" s="15"/>
    </row>
    <row r="624" spans="1:23" x14ac:dyDescent="0.2">
      <c r="A624" s="1" t="s">
        <v>871</v>
      </c>
      <c r="B624" s="1" t="s">
        <v>872</v>
      </c>
      <c r="C624" s="9">
        <f t="shared" si="84"/>
        <v>-0.62847548987099433</v>
      </c>
      <c r="D624" s="9">
        <f t="shared" si="85"/>
        <v>0.19427451624661737</v>
      </c>
      <c r="F624" s="4">
        <v>-6.8838419999999996</v>
      </c>
      <c r="G624" s="4">
        <v>0.16475314000000002</v>
      </c>
      <c r="H624" s="4">
        <v>2.804128</v>
      </c>
      <c r="I624" s="9">
        <v>1.9586215</v>
      </c>
      <c r="J624" s="4">
        <f t="shared" si="83"/>
        <v>1.431684478088288</v>
      </c>
      <c r="K624" s="13">
        <v>43754</v>
      </c>
      <c r="L624" s="14">
        <v>0.69652777777777775</v>
      </c>
      <c r="M624" s="3">
        <v>2907</v>
      </c>
      <c r="N624" s="3">
        <v>230</v>
      </c>
      <c r="O624" s="3">
        <v>-11</v>
      </c>
      <c r="P624" s="3">
        <v>14</v>
      </c>
      <c r="Q624" s="1">
        <v>844734</v>
      </c>
      <c r="R624" s="1">
        <v>92745</v>
      </c>
      <c r="S624" s="2">
        <v>9.5854969999999997E-4</v>
      </c>
      <c r="T624" s="2">
        <v>2.6000000000000001E-8</v>
      </c>
      <c r="U624" s="2">
        <f t="shared" si="86"/>
        <v>4.1436498750000003E-4</v>
      </c>
      <c r="V624" s="145"/>
    </row>
    <row r="625" spans="1:23" x14ac:dyDescent="0.2">
      <c r="A625" s="15" t="s">
        <v>873</v>
      </c>
      <c r="B625" s="15" t="s">
        <v>1314</v>
      </c>
      <c r="C625" s="117">
        <f>((F625/1000+1)/(E625/1000+1)-1)*1000</f>
        <v>-5.079243985363302</v>
      </c>
      <c r="D625" s="117">
        <f t="shared" si="85"/>
        <v>0.19427451624661737</v>
      </c>
      <c r="E625" s="118">
        <f>(((fit_a*V625^2+fit_b*V625+fit_c)/1000+1)*($E$638/1000+1)-1)*1000</f>
        <v>-1.3754341804248504</v>
      </c>
      <c r="F625" s="119">
        <v>-6.447692</v>
      </c>
      <c r="G625" s="119">
        <v>0.15933229999999998</v>
      </c>
      <c r="H625" s="119">
        <v>2.6980529999999998</v>
      </c>
      <c r="I625" s="117">
        <v>1.9525754999999998</v>
      </c>
      <c r="J625" s="119">
        <f t="shared" si="83"/>
        <v>1.3817918948588672</v>
      </c>
      <c r="K625" s="120">
        <v>43754</v>
      </c>
      <c r="L625" s="121">
        <v>0.69930555555555551</v>
      </c>
      <c r="M625" s="122">
        <v>3075</v>
      </c>
      <c r="N625" s="122">
        <v>326</v>
      </c>
      <c r="O625" s="122">
        <v>-11</v>
      </c>
      <c r="P625" s="122">
        <v>13</v>
      </c>
      <c r="Q625" s="15">
        <v>844734</v>
      </c>
      <c r="R625" s="15">
        <v>92745</v>
      </c>
      <c r="S625" s="123">
        <v>9.8865169999999992E-4</v>
      </c>
      <c r="T625" s="123">
        <v>2.6000000000000001E-8</v>
      </c>
      <c r="U625" s="123">
        <f t="shared" si="86"/>
        <v>4.4446698749999998E-4</v>
      </c>
      <c r="V625" s="154">
        <v>98.56</v>
      </c>
      <c r="W625" s="15"/>
    </row>
    <row r="626" spans="1:23" x14ac:dyDescent="0.2">
      <c r="A626" s="1" t="s">
        <v>874</v>
      </c>
      <c r="B626" s="1" t="s">
        <v>875</v>
      </c>
      <c r="C626" s="9">
        <f t="shared" si="84"/>
        <v>-0.86841534548764976</v>
      </c>
      <c r="D626" s="9">
        <f t="shared" si="85"/>
        <v>0.19427451624661737</v>
      </c>
      <c r="F626" s="4">
        <v>-7.1222799999999999</v>
      </c>
      <c r="G626" s="4">
        <v>0.22366079999999999</v>
      </c>
      <c r="H626" s="4">
        <v>2.7426110000000001</v>
      </c>
      <c r="I626" s="9">
        <v>1.9254824999999998</v>
      </c>
      <c r="J626" s="4">
        <f t="shared" si="83"/>
        <v>1.424375968101502</v>
      </c>
      <c r="K626" s="13">
        <v>43754</v>
      </c>
      <c r="L626" s="14">
        <v>0.70208333333333328</v>
      </c>
      <c r="M626" s="3">
        <v>3194</v>
      </c>
      <c r="N626" s="3">
        <v>271</v>
      </c>
      <c r="O626" s="3">
        <v>-11</v>
      </c>
      <c r="P626" s="3">
        <v>16</v>
      </c>
      <c r="Q626" s="1">
        <v>844734</v>
      </c>
      <c r="R626" s="1">
        <v>92745</v>
      </c>
      <c r="S626" s="2">
        <v>8.9137180000000002E-4</v>
      </c>
      <c r="T626" s="2">
        <v>2.6000000000000001E-8</v>
      </c>
      <c r="U626" s="2">
        <f t="shared" si="86"/>
        <v>3.4718708750000008E-4</v>
      </c>
      <c r="V626" s="145"/>
    </row>
    <row r="627" spans="1:23" x14ac:dyDescent="0.2">
      <c r="A627" s="1" t="s">
        <v>876</v>
      </c>
      <c r="B627" s="1" t="s">
        <v>877</v>
      </c>
      <c r="C627" s="9">
        <f t="shared" si="84"/>
        <v>-0.49074841474461284</v>
      </c>
      <c r="D627" s="9">
        <f t="shared" si="85"/>
        <v>0.19427451624661737</v>
      </c>
      <c r="F627" s="4">
        <v>-6.7469770000000002</v>
      </c>
      <c r="G627" s="4">
        <v>0.18902742</v>
      </c>
      <c r="H627" s="4">
        <v>2.7169240000000001</v>
      </c>
      <c r="I627" s="9">
        <v>1.9096924999999998</v>
      </c>
      <c r="J627" s="4">
        <f t="shared" si="83"/>
        <v>1.4227023460583317</v>
      </c>
      <c r="K627" s="13">
        <v>43754</v>
      </c>
      <c r="L627" s="14">
        <v>0.70416666666666672</v>
      </c>
      <c r="M627" s="3">
        <v>3422</v>
      </c>
      <c r="N627" s="3">
        <v>208</v>
      </c>
      <c r="O627" s="3">
        <v>-12</v>
      </c>
      <c r="P627" s="3">
        <v>17</v>
      </c>
      <c r="Q627" s="1">
        <v>844734</v>
      </c>
      <c r="R627" s="1">
        <v>92745</v>
      </c>
      <c r="S627" s="2">
        <v>8.5082150000000004E-4</v>
      </c>
      <c r="T627" s="2">
        <v>2.6000000000000001E-8</v>
      </c>
      <c r="U627" s="2">
        <f t="shared" si="86"/>
        <v>3.066367875000001E-4</v>
      </c>
      <c r="V627" s="145"/>
    </row>
    <row r="628" spans="1:23" x14ac:dyDescent="0.2">
      <c r="A628" s="1" t="s">
        <v>878</v>
      </c>
      <c r="B628" s="1" t="s">
        <v>879</v>
      </c>
      <c r="C628" s="9">
        <f t="shared" si="84"/>
        <v>-1.6282795638380421</v>
      </c>
      <c r="D628" s="9">
        <f t="shared" si="85"/>
        <v>0.19427451624661737</v>
      </c>
      <c r="F628" s="4">
        <v>-7.8773879999999998</v>
      </c>
      <c r="G628" s="4">
        <v>0.19019958000000001</v>
      </c>
      <c r="H628" s="4">
        <v>2.768742</v>
      </c>
      <c r="I628" s="9">
        <v>1.8985585</v>
      </c>
      <c r="J628" s="4">
        <f t="shared" si="83"/>
        <v>1.4583390503900722</v>
      </c>
      <c r="K628" s="13">
        <v>43754</v>
      </c>
      <c r="L628" s="14">
        <v>0.70694444444444449</v>
      </c>
      <c r="M628" s="3">
        <v>3452</v>
      </c>
      <c r="N628" s="3">
        <v>194</v>
      </c>
      <c r="O628" s="3">
        <v>-12</v>
      </c>
      <c r="P628" s="3">
        <v>15</v>
      </c>
      <c r="Q628" s="1">
        <v>844734</v>
      </c>
      <c r="R628" s="1">
        <v>92745</v>
      </c>
      <c r="S628" s="2">
        <v>9.574494E-4</v>
      </c>
      <c r="T628" s="2">
        <v>2.6000000000000001E-8</v>
      </c>
      <c r="U628" s="2">
        <f t="shared" si="86"/>
        <v>4.1326468750000006E-4</v>
      </c>
      <c r="V628" s="145"/>
    </row>
    <row r="629" spans="1:23" x14ac:dyDescent="0.2">
      <c r="A629" s="1" t="s">
        <v>880</v>
      </c>
      <c r="B629" s="1" t="s">
        <v>881</v>
      </c>
      <c r="C629" s="9">
        <f t="shared" si="84"/>
        <v>-1.020687462398806</v>
      </c>
      <c r="D629" s="9">
        <f t="shared" si="85"/>
        <v>0.19427451624661737</v>
      </c>
      <c r="F629" s="4">
        <v>-7.2735989999999999</v>
      </c>
      <c r="G629" s="4">
        <v>0.19708296</v>
      </c>
      <c r="H629" s="4">
        <v>2.6858309999999999</v>
      </c>
      <c r="I629" s="9">
        <v>1.8820924999999999</v>
      </c>
      <c r="J629" s="4">
        <f t="shared" si="83"/>
        <v>1.4270451638269639</v>
      </c>
      <c r="K629" s="13">
        <v>43754</v>
      </c>
      <c r="L629" s="14">
        <v>0.70902777777777781</v>
      </c>
      <c r="M629" s="3">
        <v>3497</v>
      </c>
      <c r="N629" s="3">
        <v>167</v>
      </c>
      <c r="O629" s="3">
        <v>-12</v>
      </c>
      <c r="P629" s="3">
        <v>16</v>
      </c>
      <c r="Q629" s="1">
        <v>844734</v>
      </c>
      <c r="R629" s="1">
        <v>92745</v>
      </c>
      <c r="S629" s="2">
        <v>6.7211959999999998E-4</v>
      </c>
      <c r="T629" s="2">
        <v>2.6000000000000001E-8</v>
      </c>
      <c r="U629" s="2">
        <f t="shared" si="86"/>
        <v>1.2793488750000004E-4</v>
      </c>
      <c r="V629" s="145"/>
    </row>
    <row r="630" spans="1:23" x14ac:dyDescent="0.2">
      <c r="A630" s="1" t="s">
        <v>882</v>
      </c>
      <c r="B630" s="1" t="s">
        <v>883</v>
      </c>
      <c r="C630" s="9">
        <f t="shared" si="84"/>
        <v>-0.56953858608976837</v>
      </c>
      <c r="D630" s="9">
        <f t="shared" si="85"/>
        <v>0.19427451624661737</v>
      </c>
      <c r="F630" s="4">
        <v>-6.8252740000000003</v>
      </c>
      <c r="G630" s="4">
        <v>0.1540279</v>
      </c>
      <c r="H630" s="4">
        <v>2.6426289999999999</v>
      </c>
      <c r="I630" s="9">
        <v>1.8719725</v>
      </c>
      <c r="J630" s="4">
        <f t="shared" si="83"/>
        <v>1.4116815284412565</v>
      </c>
      <c r="K630" s="13">
        <v>43754</v>
      </c>
      <c r="L630" s="14">
        <v>0.71180555555555558</v>
      </c>
      <c r="M630" s="3">
        <v>3549</v>
      </c>
      <c r="N630" s="3">
        <v>149</v>
      </c>
      <c r="O630" s="3">
        <v>-12</v>
      </c>
      <c r="P630" s="3">
        <v>17</v>
      </c>
      <c r="Q630" s="1">
        <v>844734</v>
      </c>
      <c r="R630" s="1">
        <v>92745</v>
      </c>
      <c r="S630" s="2">
        <v>1.0994799999999999E-3</v>
      </c>
      <c r="T630" s="2">
        <v>2.6000000000000001E-8</v>
      </c>
      <c r="U630" s="2">
        <f t="shared" si="86"/>
        <v>5.5529528749999996E-4</v>
      </c>
      <c r="V630" s="145"/>
    </row>
    <row r="631" spans="1:23" x14ac:dyDescent="0.2">
      <c r="A631" s="1" t="s">
        <v>884</v>
      </c>
      <c r="B631" s="1" t="s">
        <v>885</v>
      </c>
      <c r="C631" s="9">
        <f t="shared" si="84"/>
        <v>-0.71726424535711875</v>
      </c>
      <c r="D631" s="9">
        <f>$G$638</f>
        <v>0.19427451624661737</v>
      </c>
      <c r="F631" s="4">
        <v>-6.9720750000000002</v>
      </c>
      <c r="G631" s="4">
        <v>0.17277388000000002</v>
      </c>
      <c r="H631" s="4">
        <v>2.6331850000000001</v>
      </c>
      <c r="I631" s="9">
        <v>1.8644619999999998</v>
      </c>
      <c r="J631" s="4">
        <f t="shared" si="83"/>
        <v>1.4123028519755298</v>
      </c>
      <c r="K631" s="13">
        <v>43754</v>
      </c>
      <c r="L631" s="14">
        <v>0.71388888888888891</v>
      </c>
      <c r="M631" s="3">
        <v>3720</v>
      </c>
      <c r="N631" s="3">
        <v>150</v>
      </c>
      <c r="O631" s="3">
        <v>-13</v>
      </c>
      <c r="P631" s="3">
        <v>15</v>
      </c>
      <c r="Q631" s="1">
        <v>844734</v>
      </c>
      <c r="R631" s="1">
        <v>92745</v>
      </c>
      <c r="S631" s="2">
        <v>9.0350670000000001E-4</v>
      </c>
      <c r="T631" s="2">
        <v>2.6000000000000001E-8</v>
      </c>
      <c r="U631" s="2">
        <f t="shared" si="86"/>
        <v>3.5932198750000008E-4</v>
      </c>
      <c r="V631" s="145"/>
    </row>
    <row r="632" spans="1:23" x14ac:dyDescent="0.2">
      <c r="V632" s="145"/>
    </row>
    <row r="633" spans="1:23" x14ac:dyDescent="0.2">
      <c r="A633" s="30" t="s">
        <v>887</v>
      </c>
      <c r="B633" s="30" t="s">
        <v>657</v>
      </c>
      <c r="C633" s="31"/>
      <c r="D633" s="31"/>
      <c r="E633" s="32"/>
      <c r="F633" s="33">
        <v>5.8198499999999997</v>
      </c>
      <c r="G633" s="33">
        <v>0.18354471999999999</v>
      </c>
      <c r="H633" s="33">
        <v>2.6119110000000001</v>
      </c>
      <c r="I633" s="31">
        <v>1.8386834999999999</v>
      </c>
      <c r="J633" s="33">
        <f>H633/I633</f>
        <v>1.4205332239072141</v>
      </c>
      <c r="K633" s="34">
        <v>43754</v>
      </c>
      <c r="L633" s="35">
        <v>0.71736111111111112</v>
      </c>
      <c r="M633" s="36">
        <v>-646</v>
      </c>
      <c r="N633" s="36">
        <v>883</v>
      </c>
      <c r="O633" s="36">
        <v>-25</v>
      </c>
      <c r="P633" s="36">
        <v>22</v>
      </c>
      <c r="Q633" s="30">
        <v>844734</v>
      </c>
      <c r="R633" s="30">
        <v>92745</v>
      </c>
      <c r="S633" s="37">
        <v>5.5096789999999995E-4</v>
      </c>
      <c r="T633" s="37">
        <v>2.4999999999999999E-8</v>
      </c>
      <c r="U633" s="30"/>
      <c r="V633" s="142"/>
      <c r="W633" s="30"/>
    </row>
    <row r="634" spans="1:23" x14ac:dyDescent="0.2">
      <c r="A634" s="30" t="s">
        <v>888</v>
      </c>
      <c r="B634" s="30" t="s">
        <v>889</v>
      </c>
      <c r="C634" s="31"/>
      <c r="D634" s="31"/>
      <c r="E634" s="32"/>
      <c r="F634" s="33">
        <v>5.9242879999999998</v>
      </c>
      <c r="G634" s="33">
        <v>0.23323659999999999</v>
      </c>
      <c r="H634" s="33">
        <v>2.7140610000000001</v>
      </c>
      <c r="I634" s="31">
        <v>1.8960425000000001</v>
      </c>
      <c r="J634" s="33">
        <f>H634/I634</f>
        <v>1.4314346856676472</v>
      </c>
      <c r="K634" s="34">
        <v>43754</v>
      </c>
      <c r="L634" s="35">
        <v>0.72013888888888888</v>
      </c>
      <c r="M634" s="36">
        <v>-646</v>
      </c>
      <c r="N634" s="36">
        <v>853</v>
      </c>
      <c r="O634" s="36">
        <v>-25</v>
      </c>
      <c r="P634" s="36">
        <v>22</v>
      </c>
      <c r="Q634" s="30">
        <v>844734</v>
      </c>
      <c r="R634" s="30">
        <v>92745</v>
      </c>
      <c r="S634" s="37">
        <v>5.3104010000000002E-4</v>
      </c>
      <c r="T634" s="37">
        <v>2.6000000000000001E-8</v>
      </c>
      <c r="U634" s="30"/>
      <c r="V634" s="142"/>
      <c r="W634" s="30"/>
    </row>
    <row r="635" spans="1:23" x14ac:dyDescent="0.2">
      <c r="A635" s="30" t="s">
        <v>890</v>
      </c>
      <c r="B635" s="30" t="s">
        <v>657</v>
      </c>
      <c r="C635" s="31"/>
      <c r="D635" s="31"/>
      <c r="E635" s="32"/>
      <c r="F635" s="33">
        <v>5.9456759999999997</v>
      </c>
      <c r="G635" s="33">
        <v>0.22448780000000002</v>
      </c>
      <c r="H635" s="33">
        <v>2.7351079999999999</v>
      </c>
      <c r="I635" s="31">
        <v>1.920563</v>
      </c>
      <c r="J635" s="33">
        <f>H635/I635</f>
        <v>1.4241178237839633</v>
      </c>
      <c r="K635" s="34">
        <v>43754</v>
      </c>
      <c r="L635" s="35">
        <v>0.72222222222222221</v>
      </c>
      <c r="M635" s="36">
        <v>-646</v>
      </c>
      <c r="N635" s="36">
        <v>823</v>
      </c>
      <c r="O635" s="36">
        <v>-25</v>
      </c>
      <c r="P635" s="36">
        <v>22</v>
      </c>
      <c r="Q635" s="30">
        <v>844734</v>
      </c>
      <c r="R635" s="30">
        <v>92745</v>
      </c>
      <c r="S635" s="37">
        <v>5.2832509999999999E-4</v>
      </c>
      <c r="T635" s="37">
        <v>2.6000000000000001E-8</v>
      </c>
      <c r="U635" s="30"/>
      <c r="V635" s="142"/>
      <c r="W635" s="30"/>
    </row>
    <row r="636" spans="1:23" x14ac:dyDescent="0.2">
      <c r="A636" s="30" t="s">
        <v>891</v>
      </c>
      <c r="B636" s="30" t="s">
        <v>657</v>
      </c>
      <c r="C636" s="31"/>
      <c r="D636" s="31"/>
      <c r="E636" s="32"/>
      <c r="F636" s="33">
        <v>6.1395689999999998</v>
      </c>
      <c r="G636" s="33">
        <v>0.26464100000000002</v>
      </c>
      <c r="H636" s="33">
        <v>2.7328920000000001</v>
      </c>
      <c r="I636" s="31">
        <v>1.9312655000000003</v>
      </c>
      <c r="J636" s="33">
        <f>H636/I636</f>
        <v>1.4150783514747194</v>
      </c>
      <c r="K636" s="34">
        <v>43754</v>
      </c>
      <c r="L636" s="35">
        <v>0.72361111111111109</v>
      </c>
      <c r="M636" s="36">
        <v>-646</v>
      </c>
      <c r="N636" s="36">
        <v>793</v>
      </c>
      <c r="O636" s="36">
        <v>-26</v>
      </c>
      <c r="P636" s="36">
        <v>21</v>
      </c>
      <c r="Q636" s="30">
        <v>844734</v>
      </c>
      <c r="R636" s="30">
        <v>92745</v>
      </c>
      <c r="S636" s="37">
        <v>5.291734E-4</v>
      </c>
      <c r="T636" s="37">
        <v>2.6000000000000001E-8</v>
      </c>
      <c r="U636" s="30"/>
      <c r="V636" s="142"/>
      <c r="W636" s="30"/>
    </row>
    <row r="637" spans="1:23" x14ac:dyDescent="0.2">
      <c r="A637" s="38"/>
      <c r="B637" s="38" t="s">
        <v>20</v>
      </c>
      <c r="C637" s="39"/>
      <c r="D637" s="39"/>
      <c r="E637" s="40"/>
      <c r="F637" s="39">
        <f>AVERAGE(F633:F636)</f>
        <v>5.95734575</v>
      </c>
      <c r="G637" s="39">
        <f>2*STDEV(F633:F636)</f>
        <v>0.26668181292506626</v>
      </c>
      <c r="H637" s="39"/>
      <c r="I637" s="39"/>
      <c r="J637" s="39"/>
      <c r="K637" s="41"/>
      <c r="L637" s="42"/>
      <c r="M637" s="43"/>
      <c r="N637" s="43"/>
      <c r="O637" s="43"/>
      <c r="P637" s="43"/>
      <c r="Q637" s="38"/>
      <c r="R637" s="38"/>
      <c r="S637" s="44">
        <f>AVERAGE(S633:S636)</f>
        <v>5.3487662499999999E-4</v>
      </c>
      <c r="T637" s="44"/>
      <c r="U637" s="38"/>
      <c r="V637" s="143"/>
      <c r="W637" s="38"/>
    </row>
    <row r="638" spans="1:23" x14ac:dyDescent="0.2">
      <c r="A638" s="45"/>
      <c r="B638" s="45" t="s">
        <v>21</v>
      </c>
      <c r="C638" s="46">
        <v>12.33</v>
      </c>
      <c r="D638" s="46"/>
      <c r="E638" s="47">
        <f>((F638/1000+1)/(C638/1000+1)-1)*1000</f>
        <v>-6.259300326968309</v>
      </c>
      <c r="F638" s="46">
        <f>AVERAGE(F609:F612,F633:F636)</f>
        <v>5.9935225000000001</v>
      </c>
      <c r="G638" s="46">
        <f>2*STDEV(F609:F612,F633:F636)</f>
        <v>0.19427451624661737</v>
      </c>
      <c r="H638" s="46"/>
      <c r="I638" s="46"/>
      <c r="J638" s="46"/>
      <c r="K638" s="48"/>
      <c r="L638" s="49"/>
      <c r="M638" s="50"/>
      <c r="N638" s="50"/>
      <c r="O638" s="50"/>
      <c r="P638" s="50"/>
      <c r="Q638" s="45"/>
      <c r="R638" s="45"/>
      <c r="S638" s="51">
        <f>AVERAGE(S609:S612,S633:S636)</f>
        <v>5.4418471249999994E-4</v>
      </c>
      <c r="T638" s="51"/>
      <c r="U638" s="45"/>
      <c r="V638" s="144"/>
      <c r="W638" s="45"/>
    </row>
    <row r="639" spans="1:23" x14ac:dyDescent="0.2">
      <c r="V639" s="145"/>
    </row>
    <row r="640" spans="1:23" x14ac:dyDescent="0.2">
      <c r="A640" s="15" t="s">
        <v>892</v>
      </c>
      <c r="B640" s="15" t="s">
        <v>1315</v>
      </c>
      <c r="C640" s="117">
        <f>((F640/1000+1)/(E640/1000+1)-1)*1000</f>
        <v>-5.3074892954457775</v>
      </c>
      <c r="D640" s="117">
        <f t="shared" ref="D640:D655" si="88">$G$662</f>
        <v>0.18356936447800104</v>
      </c>
      <c r="E640" s="118">
        <f>(((fit_a*V640^2+fit_b*V640+fit_c)/1000+1)*($E$662/1000+1)-1)*1000</f>
        <v>-1.4074668196331075</v>
      </c>
      <c r="F640" s="119">
        <v>-6.7074860000000003</v>
      </c>
      <c r="G640" s="119">
        <v>0.15384602</v>
      </c>
      <c r="H640" s="119">
        <v>2.6892049999999998</v>
      </c>
      <c r="I640" s="117">
        <v>1.9372734999999996</v>
      </c>
      <c r="J640" s="119">
        <f t="shared" ref="J640:J655" si="89">H640/I640</f>
        <v>1.3881390521266102</v>
      </c>
      <c r="K640" s="120">
        <v>43754</v>
      </c>
      <c r="L640" s="121">
        <v>0.7270833333333333</v>
      </c>
      <c r="M640" s="122">
        <v>3815</v>
      </c>
      <c r="N640" s="122">
        <v>144</v>
      </c>
      <c r="O640" s="122">
        <v>-12</v>
      </c>
      <c r="P640" s="122">
        <v>16</v>
      </c>
      <c r="Q640" s="15">
        <v>844734</v>
      </c>
      <c r="R640" s="15">
        <v>92745</v>
      </c>
      <c r="S640" s="123">
        <v>7.6320260000000003E-4</v>
      </c>
      <c r="T640" s="123">
        <v>2.6000000000000001E-8</v>
      </c>
      <c r="U640" s="123">
        <f>S640-$S$662</f>
        <v>2.3001810000000005E-4</v>
      </c>
      <c r="V640" s="154">
        <v>97.92</v>
      </c>
      <c r="W640" s="15"/>
    </row>
    <row r="641" spans="1:23" x14ac:dyDescent="0.2">
      <c r="A641" s="1" t="s">
        <v>893</v>
      </c>
      <c r="B641" s="1" t="s">
        <v>894</v>
      </c>
      <c r="C641" s="9">
        <f t="shared" ref="C641:C654" si="90">((F641/1000+1)/($E$662/1000+1)-1)*1000</f>
        <v>-0.16258450813444458</v>
      </c>
      <c r="D641" s="9">
        <f t="shared" si="88"/>
        <v>0.18356936447800104</v>
      </c>
      <c r="F641" s="4">
        <v>-6.4539350000000004</v>
      </c>
      <c r="G641" s="4">
        <v>0.2148118</v>
      </c>
      <c r="H641" s="4">
        <v>2.7475890000000001</v>
      </c>
      <c r="I641" s="9">
        <v>1.9375365</v>
      </c>
      <c r="J641" s="4">
        <f t="shared" si="89"/>
        <v>1.4180837367450885</v>
      </c>
      <c r="K641" s="13">
        <v>43754</v>
      </c>
      <c r="L641" s="14">
        <v>0.72986111111111107</v>
      </c>
      <c r="M641" s="3">
        <v>3905</v>
      </c>
      <c r="N641" s="3">
        <v>125</v>
      </c>
      <c r="O641" s="3">
        <v>-13</v>
      </c>
      <c r="P641" s="3">
        <v>17</v>
      </c>
      <c r="Q641" s="1">
        <v>844734</v>
      </c>
      <c r="R641" s="1">
        <v>92745</v>
      </c>
      <c r="S641" s="2">
        <v>1.205175E-3</v>
      </c>
      <c r="T641" s="2">
        <v>2.6000000000000001E-8</v>
      </c>
      <c r="U641" s="2">
        <f t="shared" ref="U641:U655" si="91">S641-$S$662</f>
        <v>6.7199049999999998E-4</v>
      </c>
      <c r="V641" s="145"/>
    </row>
    <row r="642" spans="1:23" x14ac:dyDescent="0.2">
      <c r="A642" s="1" t="s">
        <v>895</v>
      </c>
      <c r="B642" s="1" t="s">
        <v>896</v>
      </c>
      <c r="C642" s="9">
        <f t="shared" si="90"/>
        <v>-0.46246446483744208</v>
      </c>
      <c r="D642" s="9">
        <f t="shared" si="88"/>
        <v>0.18356936447800104</v>
      </c>
      <c r="F642" s="4">
        <v>-6.7519280000000004</v>
      </c>
      <c r="G642" s="4">
        <v>0.16548383999999999</v>
      </c>
      <c r="H642" s="4">
        <v>2.733565</v>
      </c>
      <c r="I642" s="9">
        <v>1.9316599999999999</v>
      </c>
      <c r="J642" s="4">
        <f t="shared" si="89"/>
        <v>1.4151377571622337</v>
      </c>
      <c r="K642" s="13">
        <v>43754</v>
      </c>
      <c r="L642" s="14">
        <v>0.7319444444444444</v>
      </c>
      <c r="M642" s="3">
        <v>3989</v>
      </c>
      <c r="N642" s="3">
        <v>100</v>
      </c>
      <c r="O642" s="3">
        <v>-13</v>
      </c>
      <c r="P642" s="3">
        <v>17</v>
      </c>
      <c r="Q642" s="1">
        <v>844734</v>
      </c>
      <c r="R642" s="1">
        <v>92745</v>
      </c>
      <c r="S642" s="2">
        <v>1.21469E-3</v>
      </c>
      <c r="T642" s="2">
        <v>2.6000000000000001E-8</v>
      </c>
      <c r="U642" s="2">
        <f t="shared" si="91"/>
        <v>6.8150550000000006E-4</v>
      </c>
      <c r="V642" s="145"/>
    </row>
    <row r="643" spans="1:23" x14ac:dyDescent="0.2">
      <c r="A643" s="1" t="s">
        <v>897</v>
      </c>
      <c r="B643" s="1" t="s">
        <v>898</v>
      </c>
      <c r="C643" s="9">
        <f t="shared" si="90"/>
        <v>-1.3953495261076476</v>
      </c>
      <c r="D643" s="9">
        <f t="shared" si="88"/>
        <v>0.18356936447800104</v>
      </c>
      <c r="F643" s="4">
        <v>-7.6789430000000003</v>
      </c>
      <c r="G643" s="4">
        <v>0.14169199999999998</v>
      </c>
      <c r="H643" s="4">
        <v>2.7659739999999999</v>
      </c>
      <c r="I643" s="9">
        <v>1.9350210000000001</v>
      </c>
      <c r="J643" s="4">
        <f t="shared" si="89"/>
        <v>1.4294284144719875</v>
      </c>
      <c r="K643" s="13">
        <v>43754</v>
      </c>
      <c r="L643" s="14">
        <v>0.73472222222222228</v>
      </c>
      <c r="M643" s="3">
        <v>4039</v>
      </c>
      <c r="N643" s="3">
        <v>120</v>
      </c>
      <c r="O643" s="3">
        <v>-14</v>
      </c>
      <c r="P643" s="3">
        <v>17</v>
      </c>
      <c r="Q643" s="1">
        <v>844734</v>
      </c>
      <c r="R643" s="1">
        <v>92745</v>
      </c>
      <c r="S643" s="2">
        <v>8.3346340000000003E-4</v>
      </c>
      <c r="T643" s="2">
        <v>2.4999999999999999E-8</v>
      </c>
      <c r="U643" s="2">
        <f t="shared" si="91"/>
        <v>3.0027890000000005E-4</v>
      </c>
      <c r="V643" s="145"/>
    </row>
    <row r="644" spans="1:23" x14ac:dyDescent="0.2">
      <c r="A644" s="1" t="s">
        <v>899</v>
      </c>
      <c r="B644" s="1" t="s">
        <v>900</v>
      </c>
      <c r="C644" s="9">
        <f t="shared" si="90"/>
        <v>-0.5981341491685388</v>
      </c>
      <c r="D644" s="9">
        <f t="shared" si="88"/>
        <v>0.18356936447800104</v>
      </c>
      <c r="F644" s="4">
        <v>-6.8867440000000002</v>
      </c>
      <c r="G644" s="4">
        <v>0.17225755999999998</v>
      </c>
      <c r="H644" s="4">
        <v>2.7591190000000001</v>
      </c>
      <c r="I644" s="9">
        <v>1.9391325000000001</v>
      </c>
      <c r="J644" s="4">
        <f t="shared" si="89"/>
        <v>1.4228625429154531</v>
      </c>
      <c r="K644" s="13">
        <v>43754</v>
      </c>
      <c r="L644" s="14">
        <v>0.73750000000000004</v>
      </c>
      <c r="M644" s="3">
        <v>4059</v>
      </c>
      <c r="N644" s="3">
        <v>110</v>
      </c>
      <c r="O644" s="3">
        <v>-14</v>
      </c>
      <c r="P644" s="3">
        <v>16</v>
      </c>
      <c r="Q644" s="1">
        <v>844734</v>
      </c>
      <c r="R644" s="1">
        <v>92745</v>
      </c>
      <c r="S644" s="2">
        <v>1.037116E-3</v>
      </c>
      <c r="T644" s="2">
        <v>2.6000000000000001E-8</v>
      </c>
      <c r="U644" s="2">
        <f t="shared" si="91"/>
        <v>5.0393150000000006E-4</v>
      </c>
      <c r="V644" s="145"/>
    </row>
    <row r="645" spans="1:23" x14ac:dyDescent="0.2">
      <c r="A645" s="1" t="s">
        <v>901</v>
      </c>
      <c r="B645" s="1" t="s">
        <v>902</v>
      </c>
      <c r="C645" s="9">
        <f t="shared" si="90"/>
        <v>-0.68054269451833793</v>
      </c>
      <c r="D645" s="9">
        <f t="shared" si="88"/>
        <v>0.18356936447800104</v>
      </c>
      <c r="F645" s="4">
        <v>-6.9686339999999998</v>
      </c>
      <c r="G645" s="4">
        <v>0.1191357</v>
      </c>
      <c r="H645" s="4">
        <v>2.7329159999999999</v>
      </c>
      <c r="I645" s="9">
        <v>1.9311339999999997</v>
      </c>
      <c r="J645" s="4">
        <f t="shared" si="89"/>
        <v>1.4151871387485282</v>
      </c>
      <c r="K645" s="13">
        <v>43754</v>
      </c>
      <c r="L645" s="14">
        <v>0.73958333333333337</v>
      </c>
      <c r="M645" s="3">
        <v>4071</v>
      </c>
      <c r="N645" s="3">
        <v>122</v>
      </c>
      <c r="O645" s="3">
        <v>-13</v>
      </c>
      <c r="P645" s="3">
        <v>17</v>
      </c>
      <c r="Q645" s="1">
        <v>844734</v>
      </c>
      <c r="R645" s="1">
        <v>92745</v>
      </c>
      <c r="S645" s="2">
        <v>1.084343E-3</v>
      </c>
      <c r="T645" s="2">
        <v>2.4999999999999999E-8</v>
      </c>
      <c r="U645" s="2">
        <f t="shared" si="91"/>
        <v>5.5115850000000001E-4</v>
      </c>
      <c r="V645" s="145"/>
    </row>
    <row r="646" spans="1:23" x14ac:dyDescent="0.2">
      <c r="A646" s="1" t="s">
        <v>903</v>
      </c>
      <c r="B646" s="1" t="s">
        <v>904</v>
      </c>
      <c r="C646" s="9">
        <f t="shared" si="90"/>
        <v>-0.3945108754701554</v>
      </c>
      <c r="D646" s="9">
        <f t="shared" si="88"/>
        <v>0.18356936447800104</v>
      </c>
      <c r="F646" s="4">
        <v>-6.6844020000000004</v>
      </c>
      <c r="G646" s="4">
        <v>0.18474634000000001</v>
      </c>
      <c r="H646" s="4">
        <v>2.709238</v>
      </c>
      <c r="I646" s="9">
        <v>1.9152125</v>
      </c>
      <c r="J646" s="4">
        <f t="shared" si="89"/>
        <v>1.4145887205727825</v>
      </c>
      <c r="K646" s="13">
        <v>43754</v>
      </c>
      <c r="L646" s="14">
        <v>0.74236111111111114</v>
      </c>
      <c r="M646" s="3">
        <v>4158</v>
      </c>
      <c r="N646" s="3">
        <v>141</v>
      </c>
      <c r="O646" s="3">
        <v>-13</v>
      </c>
      <c r="P646" s="3">
        <v>17</v>
      </c>
      <c r="Q646" s="1">
        <v>844734</v>
      </c>
      <c r="R646" s="1">
        <v>92745</v>
      </c>
      <c r="S646" s="2">
        <v>9.5556720000000001E-4</v>
      </c>
      <c r="T646" s="2">
        <v>2.4999999999999999E-8</v>
      </c>
      <c r="U646" s="2">
        <f>S646-$S$662</f>
        <v>4.2238270000000003E-4</v>
      </c>
      <c r="V646" s="145"/>
    </row>
    <row r="647" spans="1:23" x14ac:dyDescent="0.2">
      <c r="A647" s="1" t="s">
        <v>905</v>
      </c>
      <c r="B647" s="1" t="s">
        <v>906</v>
      </c>
      <c r="C647" s="9">
        <f t="shared" si="90"/>
        <v>-1.1994951371337992</v>
      </c>
      <c r="D647" s="9">
        <f t="shared" si="88"/>
        <v>0.18356936447800104</v>
      </c>
      <c r="F647" s="4">
        <v>-7.4843209999999996</v>
      </c>
      <c r="G647" s="4">
        <v>0.188579</v>
      </c>
      <c r="H647" s="4">
        <v>2.7100770000000001</v>
      </c>
      <c r="I647" s="9">
        <v>1.9112130000000003</v>
      </c>
      <c r="J647" s="4">
        <f t="shared" si="89"/>
        <v>1.4179879479681228</v>
      </c>
      <c r="K647" s="13">
        <v>43754</v>
      </c>
      <c r="L647" s="14">
        <v>0.74444444444444446</v>
      </c>
      <c r="M647" s="3">
        <v>4192</v>
      </c>
      <c r="N647" s="3">
        <v>127</v>
      </c>
      <c r="O647" s="3">
        <v>-14</v>
      </c>
      <c r="P647" s="3">
        <v>16</v>
      </c>
      <c r="Q647" s="1">
        <v>844734</v>
      </c>
      <c r="R647" s="1">
        <v>92745</v>
      </c>
      <c r="S647" s="2">
        <v>7.2051410000000004E-4</v>
      </c>
      <c r="T647" s="2">
        <v>2.6000000000000001E-8</v>
      </c>
      <c r="U647" s="2">
        <f t="shared" si="91"/>
        <v>1.8732960000000006E-4</v>
      </c>
      <c r="V647" s="145"/>
    </row>
    <row r="648" spans="1:23" x14ac:dyDescent="0.2">
      <c r="A648" s="1" t="s">
        <v>907</v>
      </c>
      <c r="B648" s="1" t="s">
        <v>908</v>
      </c>
      <c r="C648" s="9">
        <f t="shared" si="90"/>
        <v>-1.4758953505213945</v>
      </c>
      <c r="D648" s="9">
        <f t="shared" si="88"/>
        <v>0.18356936447800104</v>
      </c>
      <c r="F648" s="4">
        <v>-7.7589819999999996</v>
      </c>
      <c r="G648" s="4">
        <v>0.2000874</v>
      </c>
      <c r="H648" s="4">
        <v>2.7188979999999998</v>
      </c>
      <c r="I648" s="9">
        <v>1.9051674999999999</v>
      </c>
      <c r="J648" s="4">
        <f t="shared" si="89"/>
        <v>1.4271175631538959</v>
      </c>
      <c r="K648" s="13">
        <v>43754</v>
      </c>
      <c r="L648" s="14">
        <v>0.74652777777777779</v>
      </c>
      <c r="M648" s="3">
        <v>4228</v>
      </c>
      <c r="N648" s="3">
        <v>147</v>
      </c>
      <c r="O648" s="3">
        <v>-14</v>
      </c>
      <c r="P648" s="3">
        <v>15</v>
      </c>
      <c r="Q648" s="1">
        <v>844734</v>
      </c>
      <c r="R648" s="1">
        <v>92745</v>
      </c>
      <c r="S648" s="2">
        <v>5.1736890000000002E-4</v>
      </c>
      <c r="T648" s="2">
        <v>2.4999999999999999E-8</v>
      </c>
      <c r="U648" s="2">
        <f t="shared" si="91"/>
        <v>-1.5815599999999957E-5</v>
      </c>
      <c r="V648" s="145"/>
    </row>
    <row r="649" spans="1:23" x14ac:dyDescent="0.2">
      <c r="A649" s="1" t="s">
        <v>909</v>
      </c>
      <c r="B649" s="1" t="s">
        <v>910</v>
      </c>
      <c r="C649" s="9">
        <f t="shared" si="90"/>
        <v>-0.96588618232917867</v>
      </c>
      <c r="D649" s="9">
        <f t="shared" si="88"/>
        <v>0.18356936447800104</v>
      </c>
      <c r="F649" s="4">
        <v>-7.2521820000000004</v>
      </c>
      <c r="G649" s="4">
        <v>0.15456040000000001</v>
      </c>
      <c r="H649" s="4">
        <v>2.7119260000000001</v>
      </c>
      <c r="I649" s="9">
        <v>1.9031399999999996</v>
      </c>
      <c r="J649" s="4">
        <f t="shared" si="89"/>
        <v>1.4249745158002043</v>
      </c>
      <c r="K649" s="13">
        <v>43754</v>
      </c>
      <c r="L649" s="14">
        <v>0.74861111111111112</v>
      </c>
      <c r="M649" s="3">
        <v>4213</v>
      </c>
      <c r="N649" s="3">
        <v>246</v>
      </c>
      <c r="O649" s="3">
        <v>-13</v>
      </c>
      <c r="P649" s="3">
        <v>17</v>
      </c>
      <c r="Q649" s="1">
        <v>844734</v>
      </c>
      <c r="R649" s="1">
        <v>92745</v>
      </c>
      <c r="S649" s="2">
        <v>9.2915239999999996E-4</v>
      </c>
      <c r="T649" s="2">
        <v>2.6000000000000001E-8</v>
      </c>
      <c r="U649" s="2">
        <f t="shared" si="91"/>
        <v>3.9596789999999998E-4</v>
      </c>
      <c r="V649" s="145"/>
    </row>
    <row r="650" spans="1:23" x14ac:dyDescent="0.2">
      <c r="A650" s="1" t="s">
        <v>911</v>
      </c>
      <c r="B650" s="1" t="s">
        <v>912</v>
      </c>
      <c r="C650" s="9">
        <f t="shared" si="90"/>
        <v>-2.1063745612207585</v>
      </c>
      <c r="D650" s="9">
        <f t="shared" si="88"/>
        <v>0.18356936447800104</v>
      </c>
      <c r="F650" s="4">
        <v>-8.3854939999999996</v>
      </c>
      <c r="G650" s="4">
        <v>0.18734664000000001</v>
      </c>
      <c r="H650" s="4">
        <v>2.7194349999999998</v>
      </c>
      <c r="I650" s="9">
        <v>1.9127714999999998</v>
      </c>
      <c r="J650" s="4">
        <f t="shared" si="89"/>
        <v>1.4217249681940578</v>
      </c>
      <c r="K650" s="13">
        <v>43754</v>
      </c>
      <c r="L650" s="14">
        <v>0.75069444444444444</v>
      </c>
      <c r="M650" s="3">
        <v>4221</v>
      </c>
      <c r="N650" s="3">
        <v>349</v>
      </c>
      <c r="O650" s="3">
        <v>-13</v>
      </c>
      <c r="P650" s="3">
        <v>17</v>
      </c>
      <c r="Q650" s="1">
        <v>844734</v>
      </c>
      <c r="R650" s="1">
        <v>92745</v>
      </c>
      <c r="S650" s="2">
        <v>5.14921E-4</v>
      </c>
      <c r="T650" s="2">
        <v>2.4999999999999999E-8</v>
      </c>
      <c r="U650" s="2">
        <f t="shared" si="91"/>
        <v>-1.8263499999999979E-5</v>
      </c>
      <c r="V650" s="145"/>
    </row>
    <row r="651" spans="1:23" x14ac:dyDescent="0.2">
      <c r="A651" s="1" t="s">
        <v>913</v>
      </c>
      <c r="B651" s="1" t="s">
        <v>914</v>
      </c>
      <c r="C651" s="9">
        <f t="shared" si="90"/>
        <v>-0.91781872392604491</v>
      </c>
      <c r="D651" s="9">
        <f t="shared" si="88"/>
        <v>0.18356936447800104</v>
      </c>
      <c r="F651" s="4">
        <v>-7.2044170000000003</v>
      </c>
      <c r="G651" s="4">
        <v>0.17171471999999999</v>
      </c>
      <c r="H651" s="4">
        <v>2.7030859999999999</v>
      </c>
      <c r="I651" s="9">
        <v>1.9092039999999997</v>
      </c>
      <c r="J651" s="4">
        <f t="shared" si="89"/>
        <v>1.4158183200957051</v>
      </c>
      <c r="K651" s="13">
        <v>43754</v>
      </c>
      <c r="L651" s="14">
        <v>0.75347222222222221</v>
      </c>
      <c r="M651" s="3">
        <v>4115</v>
      </c>
      <c r="N651" s="3">
        <v>463</v>
      </c>
      <c r="O651" s="3">
        <v>-13</v>
      </c>
      <c r="P651" s="3">
        <v>17</v>
      </c>
      <c r="Q651" s="1">
        <v>844734</v>
      </c>
      <c r="R651" s="1">
        <v>92745</v>
      </c>
      <c r="S651" s="2">
        <v>7.2305839999999998E-4</v>
      </c>
      <c r="T651" s="2">
        <v>2.4999999999999999E-8</v>
      </c>
      <c r="U651" s="2">
        <f t="shared" si="91"/>
        <v>1.898739E-4</v>
      </c>
      <c r="V651" s="145"/>
    </row>
    <row r="652" spans="1:23" x14ac:dyDescent="0.2">
      <c r="A652" s="1" t="s">
        <v>915</v>
      </c>
      <c r="B652" s="1" t="s">
        <v>916</v>
      </c>
      <c r="C652" s="9">
        <f t="shared" si="90"/>
        <v>-1.0497327764188435</v>
      </c>
      <c r="D652" s="9">
        <f t="shared" si="88"/>
        <v>0.18356936447800104</v>
      </c>
      <c r="F652" s="4">
        <v>-7.3355009999999998</v>
      </c>
      <c r="G652" s="4">
        <v>0.22582099999999999</v>
      </c>
      <c r="H652" s="4">
        <v>2.7680739999999999</v>
      </c>
      <c r="I652" s="9">
        <v>1.9274350000000002</v>
      </c>
      <c r="J652" s="4">
        <f t="shared" si="89"/>
        <v>1.4361438907148618</v>
      </c>
      <c r="K652" s="13">
        <v>43754</v>
      </c>
      <c r="L652" s="14">
        <v>0.75555555555555554</v>
      </c>
      <c r="M652" s="3">
        <v>4054</v>
      </c>
      <c r="N652" s="3">
        <v>488</v>
      </c>
      <c r="O652" s="3">
        <v>-13</v>
      </c>
      <c r="P652" s="3">
        <v>17</v>
      </c>
      <c r="Q652" s="1">
        <v>844734</v>
      </c>
      <c r="R652" s="1">
        <v>92745</v>
      </c>
      <c r="S652" s="2">
        <v>8.1488600000000002E-4</v>
      </c>
      <c r="T652" s="2">
        <v>2.6000000000000001E-8</v>
      </c>
      <c r="U652" s="2">
        <f t="shared" si="91"/>
        <v>2.8170150000000004E-4</v>
      </c>
      <c r="V652" s="145"/>
    </row>
    <row r="653" spans="1:23" x14ac:dyDescent="0.2">
      <c r="A653" s="1" t="s">
        <v>917</v>
      </c>
      <c r="B653" s="1" t="s">
        <v>918</v>
      </c>
      <c r="C653" s="9">
        <f t="shared" si="90"/>
        <v>-1.0321129056101164</v>
      </c>
      <c r="D653" s="9">
        <f t="shared" si="88"/>
        <v>0.18356936447800104</v>
      </c>
      <c r="F653" s="4">
        <v>-7.3179920000000003</v>
      </c>
      <c r="G653" s="4">
        <v>0.19728802000000001</v>
      </c>
      <c r="H653" s="4">
        <v>2.7642359999999999</v>
      </c>
      <c r="I653" s="9">
        <v>1.9530825000000001</v>
      </c>
      <c r="J653" s="4">
        <f t="shared" si="89"/>
        <v>1.4153196293551347</v>
      </c>
      <c r="K653" s="13">
        <v>43754</v>
      </c>
      <c r="L653" s="14">
        <v>0.75763888888888886</v>
      </c>
      <c r="M653" s="3">
        <v>4081</v>
      </c>
      <c r="N653" s="3">
        <v>552</v>
      </c>
      <c r="O653" s="3">
        <v>-13</v>
      </c>
      <c r="P653" s="3">
        <v>18</v>
      </c>
      <c r="Q653" s="1">
        <v>844734</v>
      </c>
      <c r="R653" s="1">
        <v>92745</v>
      </c>
      <c r="S653" s="2">
        <v>6.5340660000000003E-4</v>
      </c>
      <c r="T653" s="2">
        <v>2.6000000000000001E-8</v>
      </c>
      <c r="U653" s="2">
        <f t="shared" si="91"/>
        <v>1.2022210000000005E-4</v>
      </c>
      <c r="V653" s="145"/>
    </row>
    <row r="654" spans="1:23" x14ac:dyDescent="0.2">
      <c r="A654" s="1" t="s">
        <v>919</v>
      </c>
      <c r="B654" s="1" t="s">
        <v>920</v>
      </c>
      <c r="C654" s="9">
        <f t="shared" si="90"/>
        <v>-0.61766705752419604</v>
      </c>
      <c r="D654" s="9">
        <f t="shared" si="88"/>
        <v>0.18356936447800104</v>
      </c>
      <c r="F654" s="4">
        <v>-6.9061539999999999</v>
      </c>
      <c r="G654" s="4">
        <v>0.18112613999999999</v>
      </c>
      <c r="H654" s="4">
        <v>2.7582529999999998</v>
      </c>
      <c r="I654" s="9">
        <v>1.940785</v>
      </c>
      <c r="J654" s="4">
        <f t="shared" si="89"/>
        <v>1.4212048217602671</v>
      </c>
      <c r="K654" s="13">
        <v>43754</v>
      </c>
      <c r="L654" s="14">
        <v>0.75972222222222219</v>
      </c>
      <c r="M654" s="3">
        <v>4002</v>
      </c>
      <c r="N654" s="3">
        <v>654</v>
      </c>
      <c r="O654" s="3">
        <v>-12</v>
      </c>
      <c r="P654" s="3">
        <v>18</v>
      </c>
      <c r="Q654" s="1">
        <v>844734</v>
      </c>
      <c r="R654" s="1">
        <v>92745</v>
      </c>
      <c r="S654" s="2">
        <v>8.8958500000000003E-4</v>
      </c>
      <c r="T654" s="2">
        <v>2.4999999999999999E-8</v>
      </c>
      <c r="U654" s="2">
        <f t="shared" si="91"/>
        <v>3.5640050000000005E-4</v>
      </c>
      <c r="V654" s="145"/>
    </row>
    <row r="655" spans="1:23" x14ac:dyDescent="0.2">
      <c r="A655" s="15" t="s">
        <v>921</v>
      </c>
      <c r="B655" s="15" t="s">
        <v>1317</v>
      </c>
      <c r="C655" s="117">
        <f>((F655/1000+1)/(E655/1000+1)-1)*1000</f>
        <v>-5.1213984139563129</v>
      </c>
      <c r="D655" s="117">
        <f t="shared" si="88"/>
        <v>0.18356936447800104</v>
      </c>
      <c r="E655" s="118">
        <f>(((fit_a*V655^2+fit_b*V655+fit_c)/1000+1)*($E$662/1000+1)-1)*1000</f>
        <v>-1.4082256707604879</v>
      </c>
      <c r="F655" s="119">
        <v>-6.5224120000000001</v>
      </c>
      <c r="G655" s="119">
        <v>0.18256554000000003</v>
      </c>
      <c r="H655" s="119">
        <v>2.6314540000000002</v>
      </c>
      <c r="I655" s="117">
        <v>1.9221595000000002</v>
      </c>
      <c r="J655" s="119">
        <f t="shared" si="89"/>
        <v>1.3690091795191814</v>
      </c>
      <c r="K655" s="120">
        <v>43754</v>
      </c>
      <c r="L655" s="121">
        <v>0.76249999999999996</v>
      </c>
      <c r="M655" s="122">
        <v>5266</v>
      </c>
      <c r="N655" s="122">
        <v>-346</v>
      </c>
      <c r="O655" s="122">
        <v>-14</v>
      </c>
      <c r="P655" s="122">
        <v>17</v>
      </c>
      <c r="Q655" s="15">
        <v>844734</v>
      </c>
      <c r="R655" s="15">
        <v>92745</v>
      </c>
      <c r="S655" s="123">
        <v>6.1330819999999998E-4</v>
      </c>
      <c r="T655" s="123">
        <v>2.4999999999999999E-8</v>
      </c>
      <c r="U655" s="123">
        <f t="shared" si="91"/>
        <v>8.01237E-5</v>
      </c>
      <c r="V655" s="154">
        <v>98.33</v>
      </c>
      <c r="W655" s="15"/>
    </row>
    <row r="656" spans="1:23" x14ac:dyDescent="0.2">
      <c r="V656" s="145"/>
    </row>
    <row r="657" spans="1:23" x14ac:dyDescent="0.2">
      <c r="A657" s="30" t="s">
        <v>922</v>
      </c>
      <c r="B657" s="30" t="s">
        <v>657</v>
      </c>
      <c r="C657" s="31"/>
      <c r="D657" s="31"/>
      <c r="E657" s="32"/>
      <c r="F657" s="33">
        <v>5.9891560000000004</v>
      </c>
      <c r="G657" s="33">
        <v>0.12129332</v>
      </c>
      <c r="H657" s="33">
        <v>2.709883</v>
      </c>
      <c r="I657" s="31">
        <v>1.9048670000000001</v>
      </c>
      <c r="J657" s="33">
        <f>H657/I657</f>
        <v>1.4226100824886987</v>
      </c>
      <c r="K657" s="34">
        <v>43754</v>
      </c>
      <c r="L657" s="35">
        <v>0.76527777777777772</v>
      </c>
      <c r="M657" s="36">
        <v>-679</v>
      </c>
      <c r="N657" s="36">
        <v>880</v>
      </c>
      <c r="O657" s="36">
        <v>-26</v>
      </c>
      <c r="P657" s="36">
        <v>22</v>
      </c>
      <c r="Q657" s="30">
        <v>844734</v>
      </c>
      <c r="R657" s="30">
        <v>92745</v>
      </c>
      <c r="S657" s="37">
        <v>5.3014380000000001E-4</v>
      </c>
      <c r="T657" s="37">
        <v>2.4999999999999999E-8</v>
      </c>
      <c r="U657" s="30"/>
      <c r="V657" s="142"/>
      <c r="W657" s="30"/>
    </row>
    <row r="658" spans="1:23" x14ac:dyDescent="0.2">
      <c r="A658" s="30" t="s">
        <v>923</v>
      </c>
      <c r="B658" s="30" t="s">
        <v>657</v>
      </c>
      <c r="C658" s="31"/>
      <c r="D658" s="31"/>
      <c r="E658" s="32"/>
      <c r="F658" s="33">
        <v>5.9905280000000003</v>
      </c>
      <c r="G658" s="33">
        <v>0.15986690000000001</v>
      </c>
      <c r="H658" s="33">
        <v>2.6795209999999998</v>
      </c>
      <c r="I658" s="31">
        <v>1.8902595</v>
      </c>
      <c r="J658" s="33">
        <f>H658/I658</f>
        <v>1.4175413481588108</v>
      </c>
      <c r="K658" s="34">
        <v>43754</v>
      </c>
      <c r="L658" s="35">
        <v>0.76736111111111116</v>
      </c>
      <c r="M658" s="36">
        <v>-679</v>
      </c>
      <c r="N658" s="36">
        <v>850</v>
      </c>
      <c r="O658" s="36">
        <v>-25</v>
      </c>
      <c r="P658" s="36">
        <v>22</v>
      </c>
      <c r="Q658" s="30">
        <v>844734</v>
      </c>
      <c r="R658" s="30">
        <v>92745</v>
      </c>
      <c r="S658" s="37">
        <v>5.3187130000000005E-4</v>
      </c>
      <c r="T658" s="37">
        <v>2.4999999999999999E-8</v>
      </c>
      <c r="U658" s="30"/>
      <c r="V658" s="142"/>
      <c r="W658" s="30"/>
    </row>
    <row r="659" spans="1:23" x14ac:dyDescent="0.2">
      <c r="A659" s="30" t="s">
        <v>924</v>
      </c>
      <c r="B659" s="30" t="s">
        <v>657</v>
      </c>
      <c r="C659" s="31"/>
      <c r="D659" s="31"/>
      <c r="E659" s="32"/>
      <c r="F659" s="33">
        <v>5.899343</v>
      </c>
      <c r="G659" s="33">
        <v>0.17453262</v>
      </c>
      <c r="H659" s="33">
        <v>2.6624680000000001</v>
      </c>
      <c r="I659" s="31">
        <v>1.8879314999999999</v>
      </c>
      <c r="J659" s="33">
        <f>H659/I659</f>
        <v>1.4102566750965277</v>
      </c>
      <c r="K659" s="34">
        <v>43754</v>
      </c>
      <c r="L659" s="35">
        <v>0.76944444444444449</v>
      </c>
      <c r="M659" s="36">
        <v>-679</v>
      </c>
      <c r="N659" s="36">
        <v>820</v>
      </c>
      <c r="O659" s="36">
        <v>-26</v>
      </c>
      <c r="P659" s="36">
        <v>21</v>
      </c>
      <c r="Q659" s="30">
        <v>844734</v>
      </c>
      <c r="R659" s="30">
        <v>92745</v>
      </c>
      <c r="S659" s="37">
        <v>5.3215559999999996E-4</v>
      </c>
      <c r="T659" s="37">
        <v>2.4999999999999999E-8</v>
      </c>
      <c r="U659" s="30"/>
      <c r="V659" s="142"/>
      <c r="W659" s="30"/>
    </row>
    <row r="660" spans="1:23" x14ac:dyDescent="0.2">
      <c r="A660" s="30" t="s">
        <v>925</v>
      </c>
      <c r="B660" s="30" t="s">
        <v>657</v>
      </c>
      <c r="C660" s="31"/>
      <c r="D660" s="31"/>
      <c r="E660" s="32"/>
      <c r="F660" s="33">
        <v>5.9719220000000002</v>
      </c>
      <c r="G660" s="33">
        <v>0.17786917999999999</v>
      </c>
      <c r="H660" s="33">
        <v>2.654633</v>
      </c>
      <c r="I660" s="31">
        <v>1.8792945000000003</v>
      </c>
      <c r="J660" s="33">
        <f>H660/I660</f>
        <v>1.4125689188150126</v>
      </c>
      <c r="K660" s="34">
        <v>43754</v>
      </c>
      <c r="L660" s="35">
        <v>0.77152777777777781</v>
      </c>
      <c r="M660" s="36">
        <v>-679</v>
      </c>
      <c r="N660" s="36">
        <v>790</v>
      </c>
      <c r="O660" s="36">
        <v>-26</v>
      </c>
      <c r="P660" s="36">
        <v>21</v>
      </c>
      <c r="Q660" s="30">
        <v>844734</v>
      </c>
      <c r="R660" s="30">
        <v>92745</v>
      </c>
      <c r="S660" s="37">
        <v>5.3179880000000005E-4</v>
      </c>
      <c r="T660" s="37">
        <v>2.4999999999999999E-8</v>
      </c>
      <c r="U660" s="30"/>
      <c r="V660" s="142"/>
      <c r="W660" s="30"/>
    </row>
    <row r="661" spans="1:23" x14ac:dyDescent="0.2">
      <c r="A661" s="38"/>
      <c r="B661" s="38" t="s">
        <v>20</v>
      </c>
      <c r="C661" s="39"/>
      <c r="D661" s="39"/>
      <c r="E661" s="40"/>
      <c r="F661" s="39">
        <f>AVERAGE(F657:F660)</f>
        <v>5.96273725</v>
      </c>
      <c r="G661" s="39">
        <f>2*STDEV(F657:F660)</f>
        <v>8.6204924087896803E-2</v>
      </c>
      <c r="H661" s="39"/>
      <c r="I661" s="39"/>
      <c r="J661" s="39"/>
      <c r="K661" s="41"/>
      <c r="L661" s="42"/>
      <c r="M661" s="43"/>
      <c r="N661" s="43"/>
      <c r="O661" s="43"/>
      <c r="P661" s="43"/>
      <c r="Q661" s="38"/>
      <c r="R661" s="38"/>
      <c r="S661" s="44">
        <f>AVERAGE(S657:S660)</f>
        <v>5.3149237499999996E-4</v>
      </c>
      <c r="T661" s="44"/>
      <c r="U661" s="38"/>
      <c r="V661" s="143"/>
      <c r="W661" s="38"/>
    </row>
    <row r="662" spans="1:23" x14ac:dyDescent="0.2">
      <c r="A662" s="45"/>
      <c r="B662" s="45" t="s">
        <v>21</v>
      </c>
      <c r="C662" s="46">
        <v>12.33</v>
      </c>
      <c r="D662" s="46"/>
      <c r="E662" s="47">
        <f>((F662/1000+1)/(C662/1000+1)-1)*1000</f>
        <v>-6.2923735343216602</v>
      </c>
      <c r="F662" s="46">
        <f>AVERAGE(F657:F660,F633:F636)</f>
        <v>5.9600415</v>
      </c>
      <c r="G662" s="46">
        <f>2*STDEV(F657:F660,F633:F636)</f>
        <v>0.18356936447800104</v>
      </c>
      <c r="H662" s="46"/>
      <c r="I662" s="46"/>
      <c r="J662" s="46"/>
      <c r="K662" s="48"/>
      <c r="L662" s="49"/>
      <c r="M662" s="50"/>
      <c r="N662" s="50"/>
      <c r="O662" s="50"/>
      <c r="P662" s="50"/>
      <c r="Q662" s="45"/>
      <c r="R662" s="45"/>
      <c r="S662" s="51">
        <f>AVERAGE(S657:S660,S633:S636)</f>
        <v>5.3318449999999998E-4</v>
      </c>
      <c r="T662" s="51"/>
      <c r="U662" s="45"/>
      <c r="V662" s="144"/>
      <c r="W662" s="45"/>
    </row>
    <row r="663" spans="1:23" x14ac:dyDescent="0.2">
      <c r="V663" s="145"/>
    </row>
    <row r="664" spans="1:23" x14ac:dyDescent="0.2">
      <c r="A664" s="1" t="s">
        <v>926</v>
      </c>
      <c r="B664" s="1" t="s">
        <v>927</v>
      </c>
      <c r="C664" s="9">
        <f>((F664/1000+1)/($E$686/1000+1)-1)*1000</f>
        <v>-0.90199377318633811</v>
      </c>
      <c r="D664" s="9">
        <f>$G$686</f>
        <v>0.23420192071894819</v>
      </c>
      <c r="F664" s="4">
        <v>-7.182518</v>
      </c>
      <c r="G664" s="4">
        <v>0.16811656000000003</v>
      </c>
      <c r="H664" s="4">
        <v>2.6569560000000001</v>
      </c>
      <c r="I664" s="9">
        <v>1.8740374999999998</v>
      </c>
      <c r="J664" s="4">
        <f t="shared" ref="J664:J678" si="92">H664/I664</f>
        <v>1.4177709891077421</v>
      </c>
      <c r="K664" s="13">
        <v>43754</v>
      </c>
      <c r="L664" s="14">
        <v>0.77430555555555558</v>
      </c>
      <c r="M664" s="3">
        <v>5338</v>
      </c>
      <c r="N664" s="3">
        <v>-287</v>
      </c>
      <c r="O664" s="3">
        <v>-15</v>
      </c>
      <c r="P664" s="3">
        <v>17</v>
      </c>
      <c r="Q664" s="1">
        <v>844734</v>
      </c>
      <c r="R664" s="1">
        <v>92745</v>
      </c>
      <c r="S664" s="2">
        <v>1.0751619999999999E-3</v>
      </c>
      <c r="T664" s="2">
        <v>2.4999999999999999E-8</v>
      </c>
      <c r="U664" s="2">
        <f>S664-$S$686</f>
        <v>5.4111916249999995E-4</v>
      </c>
      <c r="V664" s="145"/>
    </row>
    <row r="665" spans="1:23" x14ac:dyDescent="0.2">
      <c r="A665" s="1" t="s">
        <v>928</v>
      </c>
      <c r="B665" s="1" t="s">
        <v>929</v>
      </c>
      <c r="C665" s="9">
        <f t="shared" ref="C665:C678" si="93">((F665/1000+1)/($E$686/1000+1)-1)*1000</f>
        <v>-0.49343449013561358</v>
      </c>
      <c r="D665" s="9">
        <f t="shared" ref="D665:D678" si="94">$G$686</f>
        <v>0.23420192071894819</v>
      </c>
      <c r="F665" s="4">
        <v>-6.7765269999999997</v>
      </c>
      <c r="G665" s="4">
        <v>0.15004236000000001</v>
      </c>
      <c r="H665" s="4">
        <v>2.6236619999999999</v>
      </c>
      <c r="I665" s="9">
        <v>1.8735680000000003</v>
      </c>
      <c r="J665" s="4">
        <f t="shared" si="92"/>
        <v>1.4003558984781974</v>
      </c>
      <c r="K665" s="13">
        <v>43754</v>
      </c>
      <c r="L665" s="14">
        <v>0.77638888888888891</v>
      </c>
      <c r="M665" s="3">
        <v>5361</v>
      </c>
      <c r="N665" s="3">
        <v>-271</v>
      </c>
      <c r="O665" s="3">
        <v>-16</v>
      </c>
      <c r="P665" s="3">
        <v>17</v>
      </c>
      <c r="Q665" s="1">
        <v>844734</v>
      </c>
      <c r="R665" s="1">
        <v>92745</v>
      </c>
      <c r="S665" s="2">
        <v>1.0435349999999999E-3</v>
      </c>
      <c r="T665" s="2">
        <v>2.4999999999999999E-8</v>
      </c>
      <c r="U665" s="2">
        <f t="shared" ref="U665:U678" si="95">S665-$S$686</f>
        <v>5.0949216249999995E-4</v>
      </c>
      <c r="V665" s="145"/>
    </row>
    <row r="666" spans="1:23" x14ac:dyDescent="0.2">
      <c r="A666" s="75" t="s">
        <v>930</v>
      </c>
      <c r="B666" s="75" t="s">
        <v>931</v>
      </c>
      <c r="C666" s="76">
        <f t="shared" si="93"/>
        <v>1.1060330738037472</v>
      </c>
      <c r="D666" s="76">
        <f t="shared" si="94"/>
        <v>0.23420192071894819</v>
      </c>
      <c r="E666" s="77"/>
      <c r="F666" s="78">
        <v>-5.1871140000000002</v>
      </c>
      <c r="G666" s="78">
        <v>0.15010018</v>
      </c>
      <c r="H666" s="78">
        <v>2.5975419999999998</v>
      </c>
      <c r="I666" s="76">
        <v>1.8679920000000001</v>
      </c>
      <c r="J666" s="78">
        <f t="shared" si="92"/>
        <v>1.3905530644670854</v>
      </c>
      <c r="K666" s="79">
        <v>43754</v>
      </c>
      <c r="L666" s="80">
        <v>0.77847222222222223</v>
      </c>
      <c r="M666" s="81">
        <v>5396</v>
      </c>
      <c r="N666" s="81">
        <v>-221</v>
      </c>
      <c r="O666" s="81">
        <v>-16</v>
      </c>
      <c r="P666" s="81">
        <v>16</v>
      </c>
      <c r="Q666" s="75">
        <v>844734</v>
      </c>
      <c r="R666" s="75">
        <v>92745</v>
      </c>
      <c r="S666" s="82">
        <v>3.0514370000000002E-3</v>
      </c>
      <c r="T666" s="82">
        <v>2.4999999999999999E-8</v>
      </c>
      <c r="U666" s="82">
        <f t="shared" si="95"/>
        <v>2.5173941625000001E-3</v>
      </c>
      <c r="V666" s="150"/>
      <c r="W666" s="8" t="s">
        <v>1363</v>
      </c>
    </row>
    <row r="667" spans="1:23" x14ac:dyDescent="0.2">
      <c r="A667" s="1" t="s">
        <v>932</v>
      </c>
      <c r="B667" s="1" t="s">
        <v>933</v>
      </c>
      <c r="C667" s="9">
        <f t="shared" si="93"/>
        <v>-0.21499919174017279</v>
      </c>
      <c r="D667" s="9">
        <f t="shared" si="94"/>
        <v>0.23420192071894819</v>
      </c>
      <c r="F667" s="4">
        <v>-6.4998420000000001</v>
      </c>
      <c r="G667" s="4">
        <v>0.16102201999999999</v>
      </c>
      <c r="H667" s="4">
        <v>2.6144479999999999</v>
      </c>
      <c r="I667" s="9">
        <v>1.8563699999999999</v>
      </c>
      <c r="J667" s="4">
        <f t="shared" si="92"/>
        <v>1.4083657891476375</v>
      </c>
      <c r="K667" s="13">
        <v>43754</v>
      </c>
      <c r="L667" s="14">
        <v>0.78125</v>
      </c>
      <c r="M667" s="3">
        <v>5421</v>
      </c>
      <c r="N667" s="3">
        <v>-201</v>
      </c>
      <c r="O667" s="3">
        <v>-16</v>
      </c>
      <c r="P667" s="3">
        <v>17</v>
      </c>
      <c r="Q667" s="1">
        <v>844734</v>
      </c>
      <c r="R667" s="1">
        <v>92745</v>
      </c>
      <c r="S667" s="2">
        <v>1.1412779999999999E-3</v>
      </c>
      <c r="T667" s="2">
        <v>2.4999999999999999E-8</v>
      </c>
      <c r="U667" s="2">
        <f t="shared" si="95"/>
        <v>6.0723516249999992E-4</v>
      </c>
      <c r="V667" s="145"/>
    </row>
    <row r="668" spans="1:23" x14ac:dyDescent="0.2">
      <c r="A668" s="1" t="s">
        <v>934</v>
      </c>
      <c r="B668" s="1" t="s">
        <v>935</v>
      </c>
      <c r="C668" s="9">
        <f t="shared" si="93"/>
        <v>-0.75509232211667943</v>
      </c>
      <c r="D668" s="9">
        <f t="shared" si="94"/>
        <v>0.23420192071894819</v>
      </c>
      <c r="F668" s="4">
        <v>-7.0365399999999996</v>
      </c>
      <c r="G668" s="4">
        <v>0.2008336</v>
      </c>
      <c r="H668" s="4">
        <v>2.655484</v>
      </c>
      <c r="I668" s="9">
        <v>1.8645559999999999</v>
      </c>
      <c r="J668" s="4">
        <f t="shared" si="92"/>
        <v>1.4241910674712908</v>
      </c>
      <c r="K668" s="13">
        <v>43754</v>
      </c>
      <c r="L668" s="14">
        <v>0.78333333333333333</v>
      </c>
      <c r="M668" s="3">
        <v>5546</v>
      </c>
      <c r="N668" s="3">
        <v>-142</v>
      </c>
      <c r="O668" s="3">
        <v>-16</v>
      </c>
      <c r="P668" s="3">
        <v>18</v>
      </c>
      <c r="Q668" s="1">
        <v>844734</v>
      </c>
      <c r="R668" s="1">
        <v>92745</v>
      </c>
      <c r="S668" s="2">
        <v>9.0535469999999995E-4</v>
      </c>
      <c r="T668" s="2">
        <v>2.4999999999999999E-8</v>
      </c>
      <c r="U668" s="2">
        <f t="shared" si="95"/>
        <v>3.7131186249999995E-4</v>
      </c>
      <c r="V668" s="145"/>
    </row>
    <row r="669" spans="1:23" x14ac:dyDescent="0.2">
      <c r="A669" s="1" t="s">
        <v>936</v>
      </c>
      <c r="B669" s="1" t="s">
        <v>937</v>
      </c>
      <c r="C669" s="9">
        <f t="shared" si="93"/>
        <v>-0.13289708192265604</v>
      </c>
      <c r="D669" s="9">
        <f t="shared" si="94"/>
        <v>0.23420192071894819</v>
      </c>
      <c r="F669" s="4">
        <v>-6.4182560000000004</v>
      </c>
      <c r="G669" s="4">
        <v>8.326668000000001E-2</v>
      </c>
      <c r="H669" s="4">
        <v>2.6409539999999998</v>
      </c>
      <c r="I669" s="9">
        <v>1.8662270000000003</v>
      </c>
      <c r="J669" s="4">
        <f t="shared" si="92"/>
        <v>1.4151300993930531</v>
      </c>
      <c r="K669" s="13">
        <v>43754</v>
      </c>
      <c r="L669" s="14">
        <v>0.78541666666666665</v>
      </c>
      <c r="M669" s="3">
        <v>5630</v>
      </c>
      <c r="N669" s="3">
        <v>-122</v>
      </c>
      <c r="O669" s="3">
        <v>-15</v>
      </c>
      <c r="P669" s="3">
        <v>19</v>
      </c>
      <c r="Q669" s="1">
        <v>844734</v>
      </c>
      <c r="R669" s="1">
        <v>92745</v>
      </c>
      <c r="S669" s="2">
        <v>8.5065430000000005E-4</v>
      </c>
      <c r="T669" s="2">
        <v>2.4999999999999999E-8</v>
      </c>
      <c r="U669" s="2">
        <f t="shared" si="95"/>
        <v>3.1661146250000006E-4</v>
      </c>
      <c r="V669" s="145"/>
    </row>
    <row r="670" spans="1:23" x14ac:dyDescent="0.2">
      <c r="A670" s="15" t="s">
        <v>938</v>
      </c>
      <c r="B670" s="15" t="s">
        <v>1316</v>
      </c>
      <c r="C670" s="117">
        <f>((F670/1000+1)/(E670/1000+1)-1)*1000</f>
        <v>-5.5452989731866742</v>
      </c>
      <c r="D670" s="117">
        <f t="shared" si="94"/>
        <v>0.23420192071894819</v>
      </c>
      <c r="E670" s="118">
        <f>(((fit_a*V670^2+fit_b*V670+fit_c)/1000+1)*($E$686/1000+1)-1)*1000</f>
        <v>-1.401438421855028</v>
      </c>
      <c r="F670" s="119">
        <v>-6.9389659999999997</v>
      </c>
      <c r="G670" s="119">
        <v>0.21599819999999997</v>
      </c>
      <c r="H670" s="119">
        <v>2.539777</v>
      </c>
      <c r="I670" s="117">
        <v>1.8610635</v>
      </c>
      <c r="J670" s="119">
        <f t="shared" si="92"/>
        <v>1.3646912101602122</v>
      </c>
      <c r="K670" s="120">
        <v>43754</v>
      </c>
      <c r="L670" s="121">
        <v>0.78749999999999998</v>
      </c>
      <c r="M670" s="122">
        <v>5749</v>
      </c>
      <c r="N670" s="122">
        <v>-43</v>
      </c>
      <c r="O670" s="122">
        <v>-16</v>
      </c>
      <c r="P670" s="122">
        <v>18</v>
      </c>
      <c r="Q670" s="15">
        <v>844734</v>
      </c>
      <c r="R670" s="15">
        <v>92745</v>
      </c>
      <c r="S670" s="123">
        <v>7.6644940000000002E-4</v>
      </c>
      <c r="T670" s="123">
        <v>2.4999999999999999E-8</v>
      </c>
      <c r="U670" s="123">
        <f t="shared" si="95"/>
        <v>2.3240656250000003E-4</v>
      </c>
      <c r="V670" s="154">
        <v>98.02</v>
      </c>
      <c r="W670" s="15"/>
    </row>
    <row r="671" spans="1:23" x14ac:dyDescent="0.2">
      <c r="A671" s="1" t="s">
        <v>939</v>
      </c>
      <c r="B671" s="1" t="s">
        <v>940</v>
      </c>
      <c r="C671" s="9">
        <f t="shared" si="93"/>
        <v>-0.46416952487682295</v>
      </c>
      <c r="D671" s="9">
        <f t="shared" si="94"/>
        <v>0.23420192071894819</v>
      </c>
      <c r="F671" s="4">
        <v>-6.7474460000000001</v>
      </c>
      <c r="G671" s="4">
        <v>0.20164280000000001</v>
      </c>
      <c r="H671" s="4">
        <v>2.6169190000000002</v>
      </c>
      <c r="I671" s="9">
        <v>1.8704704999999997</v>
      </c>
      <c r="J671" s="4">
        <f t="shared" si="92"/>
        <v>1.3990699131582138</v>
      </c>
      <c r="K671" s="13">
        <v>43754</v>
      </c>
      <c r="L671" s="14">
        <v>0.7895833333333333</v>
      </c>
      <c r="M671" s="3">
        <v>5790</v>
      </c>
      <c r="N671" s="3">
        <v>24</v>
      </c>
      <c r="O671" s="3">
        <v>-16</v>
      </c>
      <c r="P671" s="3">
        <v>17</v>
      </c>
      <c r="Q671" s="1">
        <v>844734</v>
      </c>
      <c r="R671" s="1">
        <v>92745</v>
      </c>
      <c r="S671" s="2">
        <v>8.7723290000000002E-4</v>
      </c>
      <c r="T671" s="2">
        <v>2.4999999999999999E-8</v>
      </c>
      <c r="U671" s="2">
        <f t="shared" si="95"/>
        <v>3.4319006250000002E-4</v>
      </c>
      <c r="V671" s="145"/>
    </row>
    <row r="672" spans="1:23" x14ac:dyDescent="0.2">
      <c r="A672" s="1" t="s">
        <v>941</v>
      </c>
      <c r="B672" s="1" t="s">
        <v>942</v>
      </c>
      <c r="C672" s="9">
        <f t="shared" si="93"/>
        <v>-0.32389774923546888</v>
      </c>
      <c r="D672" s="9">
        <f t="shared" si="94"/>
        <v>0.23420192071894819</v>
      </c>
      <c r="F672" s="4">
        <v>-6.6080560000000004</v>
      </c>
      <c r="G672" s="4">
        <v>0.17104968000000001</v>
      </c>
      <c r="H672" s="4">
        <v>2.7103109999999999</v>
      </c>
      <c r="I672" s="9">
        <v>1.9194745</v>
      </c>
      <c r="J672" s="4">
        <f t="shared" si="92"/>
        <v>1.4120067758128592</v>
      </c>
      <c r="K672" s="13">
        <v>43754</v>
      </c>
      <c r="L672" s="14">
        <v>0.79236111111111107</v>
      </c>
      <c r="M672" s="3">
        <v>5813</v>
      </c>
      <c r="N672" s="3">
        <v>73</v>
      </c>
      <c r="O672" s="3">
        <v>-16</v>
      </c>
      <c r="P672" s="3">
        <v>17</v>
      </c>
      <c r="Q672" s="1">
        <v>844734</v>
      </c>
      <c r="R672" s="1">
        <v>92745</v>
      </c>
      <c r="S672" s="2">
        <v>1.1778699999999999E-3</v>
      </c>
      <c r="T672" s="2">
        <v>2.4999999999999999E-8</v>
      </c>
      <c r="U672" s="2">
        <f t="shared" si="95"/>
        <v>6.4382716249999992E-4</v>
      </c>
      <c r="V672" s="145"/>
    </row>
    <row r="673" spans="1:23" x14ac:dyDescent="0.2">
      <c r="A673" s="1" t="s">
        <v>943</v>
      </c>
      <c r="B673" s="1" t="s">
        <v>944</v>
      </c>
      <c r="C673" s="9">
        <f t="shared" si="93"/>
        <v>-0.6975868314269551</v>
      </c>
      <c r="D673" s="9">
        <f t="shared" si="94"/>
        <v>0.23420192071894819</v>
      </c>
      <c r="F673" s="4">
        <v>-6.9793960000000004</v>
      </c>
      <c r="G673" s="4">
        <v>0.14217384</v>
      </c>
      <c r="H673" s="4">
        <v>2.7405089999999999</v>
      </c>
      <c r="I673" s="9">
        <v>1.9333679999999998</v>
      </c>
      <c r="J673" s="4">
        <f t="shared" si="92"/>
        <v>1.4174792383033132</v>
      </c>
      <c r="K673" s="13">
        <v>43754</v>
      </c>
      <c r="L673" s="14">
        <v>0.7944444444444444</v>
      </c>
      <c r="M673" s="3">
        <v>6016</v>
      </c>
      <c r="N673" s="3">
        <v>207</v>
      </c>
      <c r="O673" s="3">
        <v>-17</v>
      </c>
      <c r="P673" s="3">
        <v>17</v>
      </c>
      <c r="Q673" s="1">
        <v>844734</v>
      </c>
      <c r="R673" s="1">
        <v>92745</v>
      </c>
      <c r="S673" s="2">
        <v>6.6063150000000002E-4</v>
      </c>
      <c r="T673" s="2">
        <v>2.4999999999999999E-8</v>
      </c>
      <c r="U673" s="2">
        <f t="shared" si="95"/>
        <v>1.2658866250000002E-4</v>
      </c>
      <c r="V673" s="145"/>
    </row>
    <row r="674" spans="1:23" x14ac:dyDescent="0.2">
      <c r="A674" s="1" t="s">
        <v>945</v>
      </c>
      <c r="B674" s="1" t="s">
        <v>946</v>
      </c>
      <c r="C674" s="9">
        <f t="shared" si="93"/>
        <v>-0.99199352914225436</v>
      </c>
      <c r="D674" s="9">
        <f t="shared" si="94"/>
        <v>0.23420192071894819</v>
      </c>
      <c r="F674" s="4">
        <v>-7.2719519999999997</v>
      </c>
      <c r="G674" s="4">
        <v>0.16702565999999999</v>
      </c>
      <c r="H674" s="4">
        <v>2.7533660000000002</v>
      </c>
      <c r="I674" s="9">
        <v>1.9380619999999997</v>
      </c>
      <c r="J674" s="4">
        <f t="shared" si="92"/>
        <v>1.420680040163834</v>
      </c>
      <c r="K674" s="13">
        <v>43754</v>
      </c>
      <c r="L674" s="14">
        <v>0.79722222222222228</v>
      </c>
      <c r="M674" s="3">
        <v>6052</v>
      </c>
      <c r="N674" s="3">
        <v>243</v>
      </c>
      <c r="O674" s="3">
        <v>-18</v>
      </c>
      <c r="P674" s="3">
        <v>16</v>
      </c>
      <c r="Q674" s="1">
        <v>844734</v>
      </c>
      <c r="R674" s="1">
        <v>92745</v>
      </c>
      <c r="S674" s="2">
        <v>6.3230790000000001E-4</v>
      </c>
      <c r="T674" s="2">
        <v>2.4999999999999999E-8</v>
      </c>
      <c r="U674" s="2">
        <f t="shared" si="95"/>
        <v>9.8265062500000016E-5</v>
      </c>
      <c r="V674" s="145"/>
    </row>
    <row r="675" spans="1:23" x14ac:dyDescent="0.2">
      <c r="A675" s="1" t="s">
        <v>947</v>
      </c>
      <c r="B675" s="1" t="s">
        <v>948</v>
      </c>
      <c r="C675" s="9">
        <f t="shared" si="93"/>
        <v>-0.46540931846028588</v>
      </c>
      <c r="D675" s="9">
        <f t="shared" si="94"/>
        <v>0.23420192071894819</v>
      </c>
      <c r="F675" s="4">
        <v>-6.748678</v>
      </c>
      <c r="G675" s="4">
        <v>0.2070292</v>
      </c>
      <c r="H675" s="4">
        <v>2.7321200000000001</v>
      </c>
      <c r="I675" s="9">
        <v>1.9283364999999997</v>
      </c>
      <c r="J675" s="4">
        <f t="shared" si="92"/>
        <v>1.4168274053828265</v>
      </c>
      <c r="K675" s="13">
        <v>43754</v>
      </c>
      <c r="L675" s="14">
        <v>0.7993055555555556</v>
      </c>
      <c r="M675" s="3">
        <v>6059</v>
      </c>
      <c r="N675" s="3">
        <v>278</v>
      </c>
      <c r="O675" s="3">
        <v>-17</v>
      </c>
      <c r="P675" s="3">
        <v>17</v>
      </c>
      <c r="Q675" s="1">
        <v>844734</v>
      </c>
      <c r="R675" s="1">
        <v>92745</v>
      </c>
      <c r="S675" s="2">
        <v>7.1788869999999999E-4</v>
      </c>
      <c r="T675" s="2">
        <v>2.4999999999999999E-8</v>
      </c>
      <c r="U675" s="2">
        <f t="shared" si="95"/>
        <v>1.838458625E-4</v>
      </c>
      <c r="V675" s="145"/>
    </row>
    <row r="676" spans="1:23" x14ac:dyDescent="0.2">
      <c r="A676" s="1" t="s">
        <v>949</v>
      </c>
      <c r="B676" s="1" t="s">
        <v>950</v>
      </c>
      <c r="C676" s="9">
        <f t="shared" si="93"/>
        <v>-1.3560923249297252</v>
      </c>
      <c r="D676" s="9">
        <f t="shared" si="94"/>
        <v>0.23420192071894819</v>
      </c>
      <c r="F676" s="4">
        <v>-7.6337619999999999</v>
      </c>
      <c r="G676" s="4">
        <v>0.2159906</v>
      </c>
      <c r="H676" s="4">
        <v>2.7067160000000001</v>
      </c>
      <c r="I676" s="9">
        <v>1.9094294999999999</v>
      </c>
      <c r="J676" s="4">
        <f t="shared" si="92"/>
        <v>1.4175522060385053</v>
      </c>
      <c r="K676" s="13">
        <v>43754</v>
      </c>
      <c r="L676" s="14">
        <v>0.80138888888888893</v>
      </c>
      <c r="M676" s="3">
        <v>6230</v>
      </c>
      <c r="N676" s="3">
        <v>290</v>
      </c>
      <c r="O676" s="3">
        <v>-17</v>
      </c>
      <c r="P676" s="3">
        <v>19</v>
      </c>
      <c r="Q676" s="1">
        <v>844734</v>
      </c>
      <c r="R676" s="1">
        <v>92745</v>
      </c>
      <c r="S676" s="2">
        <v>7.0979020000000003E-4</v>
      </c>
      <c r="T676" s="2">
        <v>2.4999999999999999E-8</v>
      </c>
      <c r="U676" s="2">
        <f t="shared" si="95"/>
        <v>1.7574736250000004E-4</v>
      </c>
      <c r="V676" s="145"/>
    </row>
    <row r="677" spans="1:23" x14ac:dyDescent="0.2">
      <c r="A677" s="1" t="s">
        <v>951</v>
      </c>
      <c r="B677" s="1" t="s">
        <v>952</v>
      </c>
      <c r="C677" s="9">
        <f t="shared" si="93"/>
        <v>-1.5353662758241793</v>
      </c>
      <c r="D677" s="9">
        <f t="shared" si="94"/>
        <v>0.23420192071894819</v>
      </c>
      <c r="F677" s="4">
        <v>-7.811909</v>
      </c>
      <c r="G677" s="4">
        <v>0.23062780000000002</v>
      </c>
      <c r="H677" s="4">
        <v>2.68634</v>
      </c>
      <c r="I677" s="9">
        <v>1.8991220000000002</v>
      </c>
      <c r="J677" s="4">
        <f t="shared" si="92"/>
        <v>1.4145168135591077</v>
      </c>
      <c r="K677" s="13">
        <v>43754</v>
      </c>
      <c r="L677" s="14">
        <v>0.80347222222222225</v>
      </c>
      <c r="M677" s="3">
        <v>6325</v>
      </c>
      <c r="N677" s="3">
        <v>353</v>
      </c>
      <c r="O677" s="3">
        <v>-18</v>
      </c>
      <c r="P677" s="3">
        <v>19</v>
      </c>
      <c r="Q677" s="1">
        <v>844734</v>
      </c>
      <c r="R677" s="1">
        <v>92745</v>
      </c>
      <c r="S677" s="2">
        <v>6.8400999999999998E-4</v>
      </c>
      <c r="T677" s="2">
        <v>2.4999999999999999E-8</v>
      </c>
      <c r="U677" s="2">
        <f t="shared" si="95"/>
        <v>1.4996716249999998E-4</v>
      </c>
      <c r="V677" s="145"/>
    </row>
    <row r="678" spans="1:23" x14ac:dyDescent="0.2">
      <c r="A678" s="1" t="s">
        <v>953</v>
      </c>
      <c r="B678" s="1" t="s">
        <v>954</v>
      </c>
      <c r="C678" s="9">
        <f t="shared" si="93"/>
        <v>-1.5812990179677744</v>
      </c>
      <c r="D678" s="9">
        <f t="shared" si="94"/>
        <v>0.23420192071894819</v>
      </c>
      <c r="F678" s="4">
        <v>-7.8575530000000002</v>
      </c>
      <c r="G678" s="4">
        <v>0.16173682</v>
      </c>
      <c r="H678" s="4">
        <v>2.6764999999999999</v>
      </c>
      <c r="I678" s="9">
        <v>1.8769105000000001</v>
      </c>
      <c r="J678" s="4">
        <f t="shared" si="92"/>
        <v>1.4260136538209998</v>
      </c>
      <c r="K678" s="13">
        <v>43754</v>
      </c>
      <c r="L678" s="14">
        <v>0.80625000000000002</v>
      </c>
      <c r="M678" s="3">
        <v>6430</v>
      </c>
      <c r="N678" s="3">
        <v>642</v>
      </c>
      <c r="O678" s="3">
        <v>-17</v>
      </c>
      <c r="P678" s="3">
        <v>21</v>
      </c>
      <c r="Q678" s="1">
        <v>844734</v>
      </c>
      <c r="R678" s="1">
        <v>92745</v>
      </c>
      <c r="S678" s="2">
        <v>6.1145069999999995E-4</v>
      </c>
      <c r="T678" s="2">
        <v>2.4999999999999999E-8</v>
      </c>
      <c r="U678" s="2">
        <f t="shared" si="95"/>
        <v>7.7407862499999955E-5</v>
      </c>
      <c r="V678" s="145"/>
    </row>
    <row r="679" spans="1:23" x14ac:dyDescent="0.2">
      <c r="V679" s="145"/>
    </row>
    <row r="680" spans="1:23" x14ac:dyDescent="0.2">
      <c r="A680" s="30" t="s">
        <v>955</v>
      </c>
      <c r="B680" s="30" t="s">
        <v>657</v>
      </c>
      <c r="C680" s="31"/>
      <c r="D680" s="31"/>
      <c r="E680" s="32"/>
      <c r="F680" s="33">
        <v>6.1441840000000001</v>
      </c>
      <c r="G680" s="33">
        <v>0.19422904000000002</v>
      </c>
      <c r="H680" s="33">
        <v>2.6410900000000002</v>
      </c>
      <c r="I680" s="31">
        <v>1.8600684999999999</v>
      </c>
      <c r="J680" s="33">
        <f>H680/I680</f>
        <v>1.4198885686199192</v>
      </c>
      <c r="K680" s="34">
        <v>43754</v>
      </c>
      <c r="L680" s="35">
        <v>0.80972222222222223</v>
      </c>
      <c r="M680" s="36">
        <v>-728</v>
      </c>
      <c r="N680" s="36">
        <v>881</v>
      </c>
      <c r="O680" s="36">
        <v>-26</v>
      </c>
      <c r="P680" s="36">
        <v>21</v>
      </c>
      <c r="Q680" s="30">
        <v>844734</v>
      </c>
      <c r="R680" s="30">
        <v>92745</v>
      </c>
      <c r="S680" s="37">
        <v>5.3759100000000002E-4</v>
      </c>
      <c r="T680" s="37">
        <v>2.4999999999999999E-8</v>
      </c>
      <c r="U680" s="30"/>
      <c r="V680" s="142"/>
      <c r="W680" s="30"/>
    </row>
    <row r="681" spans="1:23" x14ac:dyDescent="0.2">
      <c r="A681" s="30" t="s">
        <v>956</v>
      </c>
      <c r="B681" s="30" t="s">
        <v>657</v>
      </c>
      <c r="C681" s="31"/>
      <c r="D681" s="31"/>
      <c r="E681" s="32"/>
      <c r="F681" s="33">
        <v>5.7380529999999998</v>
      </c>
      <c r="G681" s="33">
        <v>0.1483063</v>
      </c>
      <c r="H681" s="33">
        <v>2.6191</v>
      </c>
      <c r="I681" s="31">
        <v>1.8500799999999999</v>
      </c>
      <c r="J681" s="33">
        <f>H681/I681</f>
        <v>1.4156685116319294</v>
      </c>
      <c r="K681" s="34">
        <v>43754</v>
      </c>
      <c r="L681" s="35">
        <v>0.81180555555555556</v>
      </c>
      <c r="M681" s="36">
        <v>-728</v>
      </c>
      <c r="N681" s="36">
        <v>851</v>
      </c>
      <c r="O681" s="36">
        <v>-25</v>
      </c>
      <c r="P681" s="36">
        <v>20</v>
      </c>
      <c r="Q681" s="30">
        <v>844734</v>
      </c>
      <c r="R681" s="30">
        <v>92745</v>
      </c>
      <c r="S681" s="37">
        <v>5.4213929999999996E-4</v>
      </c>
      <c r="T681" s="37">
        <v>2.4999999999999999E-8</v>
      </c>
      <c r="U681" s="30"/>
      <c r="V681" s="142"/>
      <c r="W681" s="30"/>
    </row>
    <row r="682" spans="1:23" x14ac:dyDescent="0.2">
      <c r="A682" s="30" t="s">
        <v>957</v>
      </c>
      <c r="B682" s="30" t="s">
        <v>657</v>
      </c>
      <c r="C682" s="31"/>
      <c r="D682" s="31"/>
      <c r="E682" s="32"/>
      <c r="F682" s="33">
        <v>5.8754790000000003</v>
      </c>
      <c r="G682" s="33">
        <v>0.25741019999999998</v>
      </c>
      <c r="H682" s="33">
        <v>2.6033240000000002</v>
      </c>
      <c r="I682" s="31">
        <v>1.8459684999999999</v>
      </c>
      <c r="J682" s="33">
        <f>H682/I682</f>
        <v>1.4102754191092646</v>
      </c>
      <c r="K682" s="34">
        <v>43754</v>
      </c>
      <c r="L682" s="35">
        <v>0.81319444444444444</v>
      </c>
      <c r="M682" s="36">
        <v>-728</v>
      </c>
      <c r="N682" s="36">
        <v>821</v>
      </c>
      <c r="O682" s="36">
        <v>-26</v>
      </c>
      <c r="P682" s="36">
        <v>20</v>
      </c>
      <c r="Q682" s="30">
        <v>844734</v>
      </c>
      <c r="R682" s="30">
        <v>92745</v>
      </c>
      <c r="S682" s="37">
        <v>5.4279760000000002E-4</v>
      </c>
      <c r="T682" s="37">
        <v>2.4999999999999999E-8</v>
      </c>
      <c r="U682" s="30"/>
      <c r="V682" s="142"/>
      <c r="W682" s="30"/>
    </row>
    <row r="683" spans="1:23" x14ac:dyDescent="0.2">
      <c r="A683" s="30" t="s">
        <v>958</v>
      </c>
      <c r="B683" s="30" t="s">
        <v>959</v>
      </c>
      <c r="C683" s="31"/>
      <c r="D683" s="31"/>
      <c r="E683" s="32"/>
      <c r="F683" s="33">
        <v>6.0414240000000001</v>
      </c>
      <c r="G683" s="33">
        <v>0.21280540000000001</v>
      </c>
      <c r="H683" s="33">
        <v>2.7056119999999999</v>
      </c>
      <c r="I683" s="31">
        <v>1.9040404999999998</v>
      </c>
      <c r="J683" s="33">
        <f>H683/I683</f>
        <v>1.4209844801095355</v>
      </c>
      <c r="K683" s="34">
        <v>43754</v>
      </c>
      <c r="L683" s="35">
        <v>0.81597222222222221</v>
      </c>
      <c r="M683" s="36">
        <v>-728</v>
      </c>
      <c r="N683" s="36">
        <v>791</v>
      </c>
      <c r="O683" s="36">
        <v>-26</v>
      </c>
      <c r="P683" s="36">
        <v>19</v>
      </c>
      <c r="Q683" s="30">
        <v>844734</v>
      </c>
      <c r="R683" s="30">
        <v>92745</v>
      </c>
      <c r="S683" s="37">
        <v>5.2384529999999999E-4</v>
      </c>
      <c r="T683" s="37">
        <v>2.4999999999999999E-8</v>
      </c>
      <c r="U683" s="30"/>
      <c r="V683" s="142"/>
      <c r="W683" s="30"/>
    </row>
    <row r="684" spans="1:23" x14ac:dyDescent="0.2">
      <c r="A684" s="30" t="s">
        <v>960</v>
      </c>
      <c r="B684" s="30" t="s">
        <v>657</v>
      </c>
      <c r="C684" s="31"/>
      <c r="D684" s="31"/>
      <c r="E684" s="32"/>
      <c r="F684" s="33">
        <v>6.046583</v>
      </c>
      <c r="G684" s="33">
        <v>0.24252659999999998</v>
      </c>
      <c r="H684" s="33">
        <v>2.731592</v>
      </c>
      <c r="I684" s="31">
        <v>1.9339694999999999</v>
      </c>
      <c r="J684" s="33">
        <f>H684/I684</f>
        <v>1.41242765203898</v>
      </c>
      <c r="K684" s="34">
        <v>43754</v>
      </c>
      <c r="L684" s="35">
        <v>0.81805555555555554</v>
      </c>
      <c r="M684" s="36">
        <v>-728</v>
      </c>
      <c r="N684" s="36">
        <v>761</v>
      </c>
      <c r="O684" s="36">
        <v>-26</v>
      </c>
      <c r="P684" s="36">
        <v>18</v>
      </c>
      <c r="Q684" s="30">
        <v>844734</v>
      </c>
      <c r="R684" s="30">
        <v>92745</v>
      </c>
      <c r="S684" s="37">
        <v>5.2423789999999997E-4</v>
      </c>
      <c r="T684" s="37">
        <v>2.4999999999999999E-8</v>
      </c>
      <c r="U684" s="30"/>
      <c r="V684" s="142"/>
      <c r="W684" s="30"/>
    </row>
    <row r="685" spans="1:23" x14ac:dyDescent="0.2">
      <c r="A685" s="38"/>
      <c r="B685" s="38" t="s">
        <v>20</v>
      </c>
      <c r="C685" s="39"/>
      <c r="D685" s="39"/>
      <c r="E685" s="40"/>
      <c r="F685" s="39">
        <f>AVERAGE(F680:F684)</f>
        <v>5.9691445999999999</v>
      </c>
      <c r="G685" s="39">
        <f>2*STDEV(F680:F684)</f>
        <v>0.32254671169491106</v>
      </c>
      <c r="H685" s="39"/>
      <c r="I685" s="39"/>
      <c r="J685" s="39"/>
      <c r="K685" s="41"/>
      <c r="L685" s="42"/>
      <c r="M685" s="43"/>
      <c r="N685" s="43"/>
      <c r="O685" s="43"/>
      <c r="P685" s="43"/>
      <c r="Q685" s="38"/>
      <c r="R685" s="38"/>
      <c r="S685" s="44">
        <f>AVERAGE(S680:S683)</f>
        <v>5.3659330000000002E-4</v>
      </c>
      <c r="T685" s="44"/>
      <c r="U685" s="38"/>
      <c r="V685" s="143"/>
      <c r="W685" s="38"/>
    </row>
    <row r="686" spans="1:23" x14ac:dyDescent="0.2">
      <c r="A686" s="45"/>
      <c r="B686" s="45" t="s">
        <v>21</v>
      </c>
      <c r="C686" s="46">
        <v>12.33</v>
      </c>
      <c r="D686" s="46"/>
      <c r="E686" s="47">
        <f>((F686/1000+1)/(C686/1000+1)-1)*1000</f>
        <v>-6.2861943349609151</v>
      </c>
      <c r="F686" s="46">
        <f>AVERAGE(F657:F660,F680:F684)</f>
        <v>5.9662968888888877</v>
      </c>
      <c r="G686" s="46">
        <f>2*STDEV(F657:F660,F680:F684)</f>
        <v>0.23420192071894819</v>
      </c>
      <c r="H686" s="46"/>
      <c r="I686" s="46"/>
      <c r="J686" s="46"/>
      <c r="K686" s="48"/>
      <c r="L686" s="49"/>
      <c r="M686" s="50"/>
      <c r="N686" s="50"/>
      <c r="O686" s="50"/>
      <c r="P686" s="50"/>
      <c r="Q686" s="45"/>
      <c r="R686" s="45"/>
      <c r="S686" s="51">
        <f>AVERAGE(S657:S660,S680:S683)</f>
        <v>5.3404283749999999E-4</v>
      </c>
      <c r="T686" s="51"/>
      <c r="U686" s="45"/>
      <c r="V686" s="144"/>
      <c r="W686" s="45"/>
    </row>
    <row r="687" spans="1:23" x14ac:dyDescent="0.2">
      <c r="V687" s="145"/>
    </row>
    <row r="688" spans="1:23" x14ac:dyDescent="0.2">
      <c r="A688" s="52"/>
      <c r="B688" s="52" t="s">
        <v>1319</v>
      </c>
      <c r="C688" s="52"/>
      <c r="D688" s="52"/>
      <c r="E688" s="53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6"/>
      <c r="T688" s="52"/>
      <c r="U688" s="52"/>
      <c r="V688" s="146"/>
      <c r="W688" s="52"/>
    </row>
    <row r="689" spans="1:23" x14ac:dyDescent="0.2">
      <c r="V689" s="145"/>
    </row>
    <row r="690" spans="1:23" x14ac:dyDescent="0.2">
      <c r="A690" s="83" t="s">
        <v>1112</v>
      </c>
      <c r="B690" s="83" t="s">
        <v>101</v>
      </c>
      <c r="C690" s="84"/>
      <c r="D690" s="84"/>
      <c r="E690" s="85"/>
      <c r="F690" s="86">
        <v>5.8010970000000004</v>
      </c>
      <c r="G690" s="86">
        <v>0.18155318000000001</v>
      </c>
      <c r="H690" s="86">
        <v>2.7797040000000002</v>
      </c>
      <c r="I690" s="84">
        <v>1.9428125000000003</v>
      </c>
      <c r="J690" s="86">
        <f>H690/I690</f>
        <v>1.4307628759852018</v>
      </c>
      <c r="K690" s="87">
        <v>43754</v>
      </c>
      <c r="L690" s="88">
        <v>0.84027777777777779</v>
      </c>
      <c r="M690" s="89">
        <v>3305</v>
      </c>
      <c r="N690" s="89">
        <v>-1463</v>
      </c>
      <c r="O690" s="89">
        <v>-8</v>
      </c>
      <c r="P690" s="89">
        <v>6</v>
      </c>
      <c r="Q690" s="83">
        <v>844734</v>
      </c>
      <c r="R690" s="83">
        <v>92745</v>
      </c>
      <c r="S690" s="90">
        <v>4.3965349999999998E-4</v>
      </c>
      <c r="T690" s="90">
        <v>2.4999999999999999E-8</v>
      </c>
      <c r="U690" s="83"/>
      <c r="V690" s="151"/>
      <c r="W690" s="151"/>
    </row>
    <row r="691" spans="1:23" x14ac:dyDescent="0.2">
      <c r="A691" s="83" t="s">
        <v>1113</v>
      </c>
      <c r="B691" s="83" t="s">
        <v>101</v>
      </c>
      <c r="C691" s="84"/>
      <c r="D691" s="84"/>
      <c r="E691" s="85"/>
      <c r="F691" s="86">
        <v>5.8788179999999999</v>
      </c>
      <c r="G691" s="86">
        <v>0.17350260000000001</v>
      </c>
      <c r="H691" s="86">
        <v>2.75705</v>
      </c>
      <c r="I691" s="84">
        <v>1.9384190000000001</v>
      </c>
      <c r="J691" s="86">
        <f>H691/I691</f>
        <v>1.4223189104110101</v>
      </c>
      <c r="K691" s="87">
        <v>43754</v>
      </c>
      <c r="L691" s="88">
        <v>0.84236111111111112</v>
      </c>
      <c r="M691" s="89">
        <v>3305</v>
      </c>
      <c r="N691" s="89">
        <v>-1493</v>
      </c>
      <c r="O691" s="89">
        <v>-8</v>
      </c>
      <c r="P691" s="89">
        <v>5</v>
      </c>
      <c r="Q691" s="83">
        <v>844734</v>
      </c>
      <c r="R691" s="83">
        <v>92745</v>
      </c>
      <c r="S691" s="90">
        <v>4.5491619999999999E-4</v>
      </c>
      <c r="T691" s="90">
        <v>2.4999999999999999E-8</v>
      </c>
      <c r="U691" s="83"/>
      <c r="V691" s="151"/>
      <c r="W691" s="151"/>
    </row>
    <row r="692" spans="1:23" x14ac:dyDescent="0.2">
      <c r="A692" s="83" t="s">
        <v>1114</v>
      </c>
      <c r="B692" s="83" t="s">
        <v>101</v>
      </c>
      <c r="C692" s="84"/>
      <c r="D692" s="84"/>
      <c r="E692" s="85"/>
      <c r="F692" s="86">
        <v>6.1100120000000002</v>
      </c>
      <c r="G692" s="86">
        <v>0.17735100000000001</v>
      </c>
      <c r="H692" s="86">
        <v>2.7442660000000001</v>
      </c>
      <c r="I692" s="84">
        <v>1.9357715</v>
      </c>
      <c r="J692" s="86">
        <f>H692/I692</f>
        <v>1.4176600905633749</v>
      </c>
      <c r="K692" s="87">
        <v>43754</v>
      </c>
      <c r="L692" s="88">
        <v>0.84444444444444444</v>
      </c>
      <c r="M692" s="89">
        <v>3305</v>
      </c>
      <c r="N692" s="89">
        <v>-1523</v>
      </c>
      <c r="O692" s="89">
        <v>-9</v>
      </c>
      <c r="P692" s="89">
        <v>4</v>
      </c>
      <c r="Q692" s="83">
        <v>844734</v>
      </c>
      <c r="R692" s="83">
        <v>92745</v>
      </c>
      <c r="S692" s="90">
        <v>4.593612E-4</v>
      </c>
      <c r="T692" s="90">
        <v>2.4E-8</v>
      </c>
      <c r="U692" s="83"/>
      <c r="V692" s="151"/>
      <c r="W692" s="151"/>
    </row>
    <row r="693" spans="1:23" x14ac:dyDescent="0.2">
      <c r="A693" s="83" t="s">
        <v>1115</v>
      </c>
      <c r="B693" s="83" t="s">
        <v>101</v>
      </c>
      <c r="C693" s="84"/>
      <c r="D693" s="84"/>
      <c r="E693" s="85"/>
      <c r="F693" s="86">
        <v>6.0540760000000002</v>
      </c>
      <c r="G693" s="86">
        <v>0.18756538</v>
      </c>
      <c r="H693" s="86">
        <v>2.738445</v>
      </c>
      <c r="I693" s="84">
        <v>1.9366165</v>
      </c>
      <c r="J693" s="86">
        <f>H693/I693</f>
        <v>1.4140357680521674</v>
      </c>
      <c r="K693" s="87">
        <v>43754</v>
      </c>
      <c r="L693" s="88">
        <v>0.84652777777777777</v>
      </c>
      <c r="M693" s="89">
        <v>3305</v>
      </c>
      <c r="N693" s="89">
        <v>-1553</v>
      </c>
      <c r="O693" s="89">
        <v>-9</v>
      </c>
      <c r="P693" s="89">
        <v>3</v>
      </c>
      <c r="Q693" s="83">
        <v>844734</v>
      </c>
      <c r="R693" s="83">
        <v>92745</v>
      </c>
      <c r="S693" s="90">
        <v>4.5475410000000001E-4</v>
      </c>
      <c r="T693" s="90">
        <v>2.4999999999999999E-8</v>
      </c>
      <c r="U693" s="83"/>
      <c r="V693" s="151"/>
      <c r="W693" s="151"/>
    </row>
    <row r="694" spans="1:23" x14ac:dyDescent="0.2">
      <c r="A694" s="38"/>
      <c r="B694" s="38" t="s">
        <v>485</v>
      </c>
      <c r="C694" s="39"/>
      <c r="D694" s="39"/>
      <c r="E694" s="40"/>
      <c r="F694" s="39">
        <f xml:space="preserve"> AVERAGE($F$690:$F$693)</f>
        <v>5.9610007500000002</v>
      </c>
      <c r="G694" s="39">
        <f xml:space="preserve"> 2 * STDEV($F$690:$F$693)</f>
        <v>0.29026555301596957</v>
      </c>
      <c r="H694" s="39"/>
      <c r="I694" s="39"/>
      <c r="J694" s="39"/>
      <c r="K694" s="41"/>
      <c r="L694" s="42"/>
      <c r="M694" s="43"/>
      <c r="N694" s="43"/>
      <c r="O694" s="43"/>
      <c r="P694" s="43"/>
      <c r="Q694" s="38"/>
      <c r="R694" s="38"/>
      <c r="S694" s="44"/>
      <c r="T694" s="44"/>
      <c r="U694" s="38"/>
      <c r="V694" s="143"/>
      <c r="W694" s="143"/>
    </row>
    <row r="695" spans="1:23" x14ac:dyDescent="0.2">
      <c r="V695" s="145"/>
      <c r="W695" s="145"/>
    </row>
    <row r="696" spans="1:23" x14ac:dyDescent="0.2">
      <c r="A696" s="99" t="s">
        <v>1116</v>
      </c>
      <c r="B696" s="99" t="s">
        <v>961</v>
      </c>
      <c r="C696" s="9">
        <f>((F696/1000+1)/($E$722/1000+1)-1)*1000</f>
        <v>-6.0319403567915542</v>
      </c>
      <c r="D696" s="9">
        <f>$G$722</f>
        <v>0.28265593075264328</v>
      </c>
      <c r="E696" s="100"/>
      <c r="F696" s="101">
        <v>-12.35791</v>
      </c>
      <c r="G696" s="101">
        <v>0.28285559999999998</v>
      </c>
      <c r="H696" s="101">
        <v>2.8318660000000002</v>
      </c>
      <c r="I696" s="102">
        <v>1.9706939999999999</v>
      </c>
      <c r="J696" s="101">
        <f t="shared" ref="J696:J715" si="96">H696/I696</f>
        <v>1.4369892027884594</v>
      </c>
      <c r="K696" s="103">
        <v>43754</v>
      </c>
      <c r="L696" s="104">
        <v>0.84861111111111109</v>
      </c>
      <c r="M696" s="105">
        <v>-3231</v>
      </c>
      <c r="N696" s="105">
        <v>2986</v>
      </c>
      <c r="O696" s="105">
        <v>-9</v>
      </c>
      <c r="P696" s="105">
        <v>6</v>
      </c>
      <c r="Q696" s="99">
        <v>844734</v>
      </c>
      <c r="R696" s="99">
        <v>92745</v>
      </c>
      <c r="S696" s="106">
        <v>9.6213600000000005E-4</v>
      </c>
      <c r="T696" s="106">
        <v>2.4999999999999999E-8</v>
      </c>
      <c r="U696" s="2">
        <f>S696-$S$722</f>
        <v>5.2263485000000008E-4</v>
      </c>
      <c r="V696" s="145"/>
      <c r="W696" s="145"/>
    </row>
    <row r="697" spans="1:23" x14ac:dyDescent="0.2">
      <c r="A697" s="99" t="s">
        <v>1117</v>
      </c>
      <c r="B697" s="99" t="s">
        <v>962</v>
      </c>
      <c r="C697" s="9">
        <f t="shared" ref="C697:C715" si="97">((F697/1000+1)/($E$722/1000+1)-1)*1000</f>
        <v>-5.4306334235526554</v>
      </c>
      <c r="D697" s="9">
        <f t="shared" ref="D697:D715" si="98">$G$722</f>
        <v>0.28265593075264328</v>
      </c>
      <c r="E697" s="100"/>
      <c r="F697" s="101">
        <v>-11.760429999999999</v>
      </c>
      <c r="G697" s="101">
        <v>0.18598374000000001</v>
      </c>
      <c r="H697" s="101">
        <v>2.8718870000000001</v>
      </c>
      <c r="I697" s="102">
        <v>2.0162624999999998</v>
      </c>
      <c r="J697" s="101">
        <f t="shared" si="96"/>
        <v>1.4243616592581572</v>
      </c>
      <c r="K697" s="103">
        <v>43754</v>
      </c>
      <c r="L697" s="104">
        <v>0.85069444444444442</v>
      </c>
      <c r="M697" s="105">
        <v>-3068</v>
      </c>
      <c r="N697" s="105">
        <v>2804</v>
      </c>
      <c r="O697" s="105">
        <v>-10</v>
      </c>
      <c r="P697" s="105">
        <v>4</v>
      </c>
      <c r="Q697" s="99">
        <v>844734</v>
      </c>
      <c r="R697" s="99">
        <v>92745</v>
      </c>
      <c r="S697" s="106">
        <v>4.251328E-4</v>
      </c>
      <c r="T697" s="106">
        <v>2.4E-8</v>
      </c>
      <c r="U697" s="2">
        <f t="shared" ref="U697:U715" si="99">S697-$S$722</f>
        <v>-1.4368349999999966E-5</v>
      </c>
      <c r="V697" s="145"/>
      <c r="W697" s="145"/>
    </row>
    <row r="698" spans="1:23" x14ac:dyDescent="0.2">
      <c r="A698" s="99" t="s">
        <v>1118</v>
      </c>
      <c r="B698" s="99" t="s">
        <v>963</v>
      </c>
      <c r="C698" s="9">
        <f t="shared" si="97"/>
        <v>-4.5380225272921848</v>
      </c>
      <c r="D698" s="9">
        <f t="shared" si="98"/>
        <v>0.28265593075264328</v>
      </c>
      <c r="E698" s="100"/>
      <c r="F698" s="101">
        <v>-10.8735</v>
      </c>
      <c r="G698" s="101">
        <v>0.13069832000000001</v>
      </c>
      <c r="H698" s="101">
        <v>2.881211</v>
      </c>
      <c r="I698" s="102">
        <v>2.0270394999999999</v>
      </c>
      <c r="J698" s="101">
        <f t="shared" si="96"/>
        <v>1.42138868038832</v>
      </c>
      <c r="K698" s="103">
        <v>43754</v>
      </c>
      <c r="L698" s="104">
        <v>0.85277777777777775</v>
      </c>
      <c r="M698" s="105">
        <v>-3020</v>
      </c>
      <c r="N698" s="105">
        <v>2778</v>
      </c>
      <c r="O698" s="105">
        <v>-10</v>
      </c>
      <c r="P698" s="105">
        <v>4</v>
      </c>
      <c r="Q698" s="99">
        <v>844734</v>
      </c>
      <c r="R698" s="99">
        <v>92745</v>
      </c>
      <c r="S698" s="106">
        <v>5.4587920000000005E-4</v>
      </c>
      <c r="T698" s="106">
        <v>2.4999999999999999E-8</v>
      </c>
      <c r="U698" s="2">
        <f t="shared" si="99"/>
        <v>1.0637805000000009E-4</v>
      </c>
      <c r="V698" s="145"/>
      <c r="W698" s="145"/>
    </row>
    <row r="699" spans="1:23" x14ac:dyDescent="0.2">
      <c r="A699" s="99" t="s">
        <v>1119</v>
      </c>
      <c r="B699" s="99" t="s">
        <v>964</v>
      </c>
      <c r="C699" s="9">
        <f t="shared" si="97"/>
        <v>-5.1126999809610885</v>
      </c>
      <c r="D699" s="9">
        <f t="shared" si="98"/>
        <v>0.28265593075264328</v>
      </c>
      <c r="E699" s="100"/>
      <c r="F699" s="101">
        <v>-11.444520000000001</v>
      </c>
      <c r="G699" s="101">
        <v>0.22141660000000002</v>
      </c>
      <c r="H699" s="101">
        <v>2.846765</v>
      </c>
      <c r="I699" s="102">
        <v>2.0234910000000004</v>
      </c>
      <c r="J699" s="101">
        <f t="shared" si="96"/>
        <v>1.4068582464661319</v>
      </c>
      <c r="K699" s="103">
        <v>43754</v>
      </c>
      <c r="L699" s="104">
        <v>0.85486111111111107</v>
      </c>
      <c r="M699" s="105">
        <v>-2933</v>
      </c>
      <c r="N699" s="105">
        <v>2713</v>
      </c>
      <c r="O699" s="105">
        <v>-10</v>
      </c>
      <c r="P699" s="105">
        <v>3</v>
      </c>
      <c r="Q699" s="99">
        <v>844734</v>
      </c>
      <c r="R699" s="99">
        <v>92745</v>
      </c>
      <c r="S699" s="106">
        <v>5.0789889999999999E-4</v>
      </c>
      <c r="T699" s="106">
        <v>2.4999999999999999E-8</v>
      </c>
      <c r="U699" s="2">
        <f t="shared" si="99"/>
        <v>6.8397750000000028E-5</v>
      </c>
      <c r="V699" s="145"/>
      <c r="W699" s="145"/>
    </row>
    <row r="700" spans="1:23" x14ac:dyDescent="0.2">
      <c r="A700" s="99" t="s">
        <v>1120</v>
      </c>
      <c r="B700" s="99" t="s">
        <v>965</v>
      </c>
      <c r="C700" s="9">
        <f t="shared" si="97"/>
        <v>-5.3833827030003167</v>
      </c>
      <c r="D700" s="9">
        <f t="shared" si="98"/>
        <v>0.28265593075264328</v>
      </c>
      <c r="E700" s="100"/>
      <c r="F700" s="101">
        <v>-11.713480000000001</v>
      </c>
      <c r="G700" s="101">
        <v>0.21051839999999999</v>
      </c>
      <c r="H700" s="101">
        <v>2.8444919999999998</v>
      </c>
      <c r="I700" s="102">
        <v>2.0169570000000001</v>
      </c>
      <c r="J700" s="101">
        <f t="shared" si="96"/>
        <v>1.4102888658508832</v>
      </c>
      <c r="K700" s="103">
        <v>43754</v>
      </c>
      <c r="L700" s="104">
        <v>0.8569444444444444</v>
      </c>
      <c r="M700" s="105">
        <v>-2823</v>
      </c>
      <c r="N700" s="105">
        <v>2640</v>
      </c>
      <c r="O700" s="105">
        <v>-10</v>
      </c>
      <c r="P700" s="105">
        <v>3</v>
      </c>
      <c r="Q700" s="99">
        <v>844734</v>
      </c>
      <c r="R700" s="99">
        <v>92745</v>
      </c>
      <c r="S700" s="106">
        <v>5.9394340000000002E-4</v>
      </c>
      <c r="T700" s="106">
        <v>2.4E-8</v>
      </c>
      <c r="U700" s="2">
        <f t="shared" si="99"/>
        <v>1.5444225000000005E-4</v>
      </c>
      <c r="V700" s="145"/>
      <c r="W700" s="145"/>
    </row>
    <row r="701" spans="1:23" x14ac:dyDescent="0.2">
      <c r="A701" s="99" t="s">
        <v>1121</v>
      </c>
      <c r="B701" s="99" t="s">
        <v>966</v>
      </c>
      <c r="C701" s="9">
        <f t="shared" si="97"/>
        <v>-5.0340594846043363</v>
      </c>
      <c r="D701" s="9">
        <f t="shared" si="98"/>
        <v>0.28265593075264328</v>
      </c>
      <c r="E701" s="100"/>
      <c r="F701" s="101">
        <v>-11.366379999999999</v>
      </c>
      <c r="G701" s="101">
        <v>0.21848179999999998</v>
      </c>
      <c r="H701" s="101">
        <v>2.8483130000000001</v>
      </c>
      <c r="I701" s="102">
        <v>2.0185714999999997</v>
      </c>
      <c r="J701" s="101">
        <f t="shared" si="96"/>
        <v>1.4110538071106227</v>
      </c>
      <c r="K701" s="103">
        <v>43754</v>
      </c>
      <c r="L701" s="104">
        <v>0.85902777777777772</v>
      </c>
      <c r="M701" s="105">
        <v>-2661</v>
      </c>
      <c r="N701" s="105">
        <v>2421</v>
      </c>
      <c r="O701" s="105">
        <v>-8</v>
      </c>
      <c r="P701" s="105">
        <v>1</v>
      </c>
      <c r="Q701" s="99">
        <v>844734</v>
      </c>
      <c r="R701" s="99">
        <v>92745</v>
      </c>
      <c r="S701" s="106">
        <v>4.6082410000000001E-4</v>
      </c>
      <c r="T701" s="106">
        <v>2.4E-8</v>
      </c>
      <c r="U701" s="2">
        <f t="shared" si="99"/>
        <v>2.132295000000005E-5</v>
      </c>
      <c r="V701" s="145"/>
      <c r="W701" s="145"/>
    </row>
    <row r="702" spans="1:23" x14ac:dyDescent="0.2">
      <c r="A702" s="99" t="s">
        <v>1122</v>
      </c>
      <c r="B702" s="99" t="s">
        <v>967</v>
      </c>
      <c r="C702" s="9">
        <f t="shared" si="97"/>
        <v>-4.0574439526783745</v>
      </c>
      <c r="D702" s="9">
        <f t="shared" si="98"/>
        <v>0.28265593075264328</v>
      </c>
      <c r="E702" s="100"/>
      <c r="F702" s="101">
        <v>-10.39598</v>
      </c>
      <c r="G702" s="101">
        <v>0.19954381999999998</v>
      </c>
      <c r="H702" s="101">
        <v>2.8183980000000002</v>
      </c>
      <c r="I702" s="102">
        <v>2.027002</v>
      </c>
      <c r="J702" s="101">
        <f t="shared" si="96"/>
        <v>1.3904268471368062</v>
      </c>
      <c r="K702" s="103">
        <v>43754</v>
      </c>
      <c r="L702" s="104">
        <v>0.86111111111111116</v>
      </c>
      <c r="M702" s="105">
        <v>-2716</v>
      </c>
      <c r="N702" s="105">
        <v>2356</v>
      </c>
      <c r="O702" s="105">
        <v>-8</v>
      </c>
      <c r="P702" s="105">
        <v>0</v>
      </c>
      <c r="Q702" s="99">
        <v>844734</v>
      </c>
      <c r="R702" s="99">
        <v>92745</v>
      </c>
      <c r="S702" s="106">
        <v>4.0689879999999999E-4</v>
      </c>
      <c r="T702" s="106">
        <v>2.4E-8</v>
      </c>
      <c r="U702" s="2">
        <f t="shared" si="99"/>
        <v>-3.2602349999999967E-5</v>
      </c>
      <c r="V702" s="145"/>
      <c r="W702" s="145"/>
    </row>
    <row r="703" spans="1:23" x14ac:dyDescent="0.2">
      <c r="A703" s="91" t="s">
        <v>1123</v>
      </c>
      <c r="B703" s="91" t="s">
        <v>968</v>
      </c>
      <c r="C703" s="76">
        <f t="shared" si="97"/>
        <v>-3.7175520789634042E-2</v>
      </c>
      <c r="D703" s="76">
        <f t="shared" si="98"/>
        <v>0.28265593075264328</v>
      </c>
      <c r="E703" s="92"/>
      <c r="F703" s="93">
        <v>-6.4012979999999997</v>
      </c>
      <c r="G703" s="93">
        <v>0.18678568000000001</v>
      </c>
      <c r="H703" s="93">
        <v>2.5259209999999999</v>
      </c>
      <c r="I703" s="94">
        <v>2.0387930000000001</v>
      </c>
      <c r="J703" s="93">
        <f t="shared" si="96"/>
        <v>1.2389296019752862</v>
      </c>
      <c r="K703" s="95">
        <v>43754</v>
      </c>
      <c r="L703" s="96">
        <v>0.86319444444444449</v>
      </c>
      <c r="M703" s="97">
        <v>-2776</v>
      </c>
      <c r="N703" s="97">
        <v>2337</v>
      </c>
      <c r="O703" s="97">
        <v>-10</v>
      </c>
      <c r="P703" s="97">
        <v>-4</v>
      </c>
      <c r="Q703" s="91">
        <v>844734</v>
      </c>
      <c r="R703" s="91">
        <v>92745</v>
      </c>
      <c r="S703" s="98">
        <v>5.9000450000000005E-4</v>
      </c>
      <c r="T703" s="98">
        <v>2.4E-8</v>
      </c>
      <c r="U703" s="82">
        <f t="shared" si="99"/>
        <v>1.5050335000000008E-4</v>
      </c>
      <c r="V703" s="150"/>
      <c r="W703" s="156" t="s">
        <v>1333</v>
      </c>
    </row>
    <row r="704" spans="1:23" x14ac:dyDescent="0.2">
      <c r="A704" s="99" t="s">
        <v>1124</v>
      </c>
      <c r="B704" s="99" t="s">
        <v>969</v>
      </c>
      <c r="C704" s="9">
        <f t="shared" si="97"/>
        <v>0.43025336447932716</v>
      </c>
      <c r="D704" s="9">
        <f t="shared" si="98"/>
        <v>0.28265593075264328</v>
      </c>
      <c r="E704" s="100"/>
      <c r="F704" s="101">
        <v>-5.9368439999999998</v>
      </c>
      <c r="G704" s="101">
        <v>0.20082619999999998</v>
      </c>
      <c r="H704" s="101">
        <v>3.020416</v>
      </c>
      <c r="I704" s="102">
        <v>2.0422100000000003</v>
      </c>
      <c r="J704" s="101">
        <f t="shared" si="96"/>
        <v>1.4789938351100032</v>
      </c>
      <c r="K704" s="103">
        <v>43754</v>
      </c>
      <c r="L704" s="104">
        <v>0.86527777777777781</v>
      </c>
      <c r="M704" s="105">
        <v>-2790</v>
      </c>
      <c r="N704" s="105">
        <v>2386</v>
      </c>
      <c r="O704" s="105">
        <v>-3</v>
      </c>
      <c r="P704" s="105">
        <v>-1</v>
      </c>
      <c r="Q704" s="99">
        <v>844734</v>
      </c>
      <c r="R704" s="99">
        <v>92745</v>
      </c>
      <c r="S704" s="106">
        <v>7.4076209999999999E-4</v>
      </c>
      <c r="T704" s="106">
        <v>2.4E-8</v>
      </c>
      <c r="U704" s="2">
        <f t="shared" si="99"/>
        <v>3.0126095000000002E-4</v>
      </c>
      <c r="V704" s="145"/>
      <c r="W704" s="145"/>
    </row>
    <row r="705" spans="1:23" x14ac:dyDescent="0.2">
      <c r="A705" s="99" t="s">
        <v>1125</v>
      </c>
      <c r="B705" s="99" t="s">
        <v>970</v>
      </c>
      <c r="C705" s="9">
        <f t="shared" si="97"/>
        <v>-0.14541338542595206</v>
      </c>
      <c r="D705" s="9">
        <f t="shared" si="98"/>
        <v>0.28265593075264328</v>
      </c>
      <c r="E705" s="100"/>
      <c r="F705" s="101">
        <v>-6.5088470000000003</v>
      </c>
      <c r="G705" s="101">
        <v>0.17167778</v>
      </c>
      <c r="H705" s="101">
        <v>2.817815</v>
      </c>
      <c r="I705" s="102">
        <v>2.0552774999999999</v>
      </c>
      <c r="J705" s="101">
        <f t="shared" si="96"/>
        <v>1.3710143764041596</v>
      </c>
      <c r="K705" s="103">
        <v>43754</v>
      </c>
      <c r="L705" s="104">
        <v>0.86736111111111114</v>
      </c>
      <c r="M705" s="105">
        <v>-2802</v>
      </c>
      <c r="N705" s="105">
        <v>2337</v>
      </c>
      <c r="O705" s="105">
        <v>-7</v>
      </c>
      <c r="P705" s="105">
        <v>-3</v>
      </c>
      <c r="Q705" s="99">
        <v>844734</v>
      </c>
      <c r="R705" s="99">
        <v>92745</v>
      </c>
      <c r="S705" s="106">
        <v>4.0937999999999999E-4</v>
      </c>
      <c r="T705" s="106">
        <v>2.4E-8</v>
      </c>
      <c r="U705" s="2">
        <f t="shared" si="99"/>
        <v>-3.0121149999999975E-5</v>
      </c>
      <c r="V705" s="145"/>
      <c r="W705" s="145"/>
    </row>
    <row r="706" spans="1:23" x14ac:dyDescent="0.2">
      <c r="A706" s="99" t="s">
        <v>1126</v>
      </c>
      <c r="B706" s="99" t="s">
        <v>971</v>
      </c>
      <c r="C706" s="9">
        <f t="shared" si="97"/>
        <v>-2.4193857621639392</v>
      </c>
      <c r="D706" s="9">
        <f t="shared" si="98"/>
        <v>0.28265593075264328</v>
      </c>
      <c r="E706" s="100"/>
      <c r="F706" s="101">
        <v>-8.7683470000000003</v>
      </c>
      <c r="G706" s="101">
        <v>0.22104280000000001</v>
      </c>
      <c r="H706" s="101">
        <v>2.853847</v>
      </c>
      <c r="I706" s="102">
        <v>2.0594649999999999</v>
      </c>
      <c r="J706" s="101">
        <f t="shared" si="96"/>
        <v>1.3857225056021831</v>
      </c>
      <c r="K706" s="103">
        <v>43754</v>
      </c>
      <c r="L706" s="104">
        <v>0.86944444444444446</v>
      </c>
      <c r="M706" s="105">
        <v>-2343</v>
      </c>
      <c r="N706" s="105">
        <v>2411</v>
      </c>
      <c r="O706" s="105">
        <v>-6</v>
      </c>
      <c r="P706" s="105">
        <v>9</v>
      </c>
      <c r="Q706" s="99">
        <v>844734</v>
      </c>
      <c r="R706" s="99">
        <v>92745</v>
      </c>
      <c r="S706" s="106">
        <v>4.4308539999999999E-4</v>
      </c>
      <c r="T706" s="106">
        <v>2.4E-8</v>
      </c>
      <c r="U706" s="2">
        <f t="shared" si="99"/>
        <v>3.5842500000000293E-6</v>
      </c>
      <c r="V706" s="145"/>
      <c r="W706" s="145"/>
    </row>
    <row r="707" spans="1:23" x14ac:dyDescent="0.2">
      <c r="A707" s="99" t="s">
        <v>1127</v>
      </c>
      <c r="B707" s="99" t="s">
        <v>972</v>
      </c>
      <c r="C707" s="9">
        <f t="shared" si="97"/>
        <v>3.6383307207232818</v>
      </c>
      <c r="D707" s="9">
        <f t="shared" si="98"/>
        <v>0.28265593075264328</v>
      </c>
      <c r="E707" s="100"/>
      <c r="F707" s="101">
        <v>-2.7491840000000001</v>
      </c>
      <c r="G707" s="101">
        <v>0.15487071999999999</v>
      </c>
      <c r="H707" s="101">
        <v>2.8867769999999999</v>
      </c>
      <c r="I707" s="102">
        <v>2.0668245000000001</v>
      </c>
      <c r="J707" s="101">
        <f t="shared" si="96"/>
        <v>1.3967209117174679</v>
      </c>
      <c r="K707" s="103">
        <v>43754</v>
      </c>
      <c r="L707" s="104">
        <v>0.87152777777777779</v>
      </c>
      <c r="M707" s="105">
        <v>-2297</v>
      </c>
      <c r="N707" s="105">
        <v>2463</v>
      </c>
      <c r="O707" s="105">
        <v>-6</v>
      </c>
      <c r="P707" s="105">
        <v>10</v>
      </c>
      <c r="Q707" s="99">
        <v>844734</v>
      </c>
      <c r="R707" s="99">
        <v>92745</v>
      </c>
      <c r="S707" s="106">
        <v>9.9460249999999998E-4</v>
      </c>
      <c r="T707" s="106">
        <v>2.4E-8</v>
      </c>
      <c r="U707" s="2">
        <f t="shared" si="99"/>
        <v>5.5510135000000002E-4</v>
      </c>
      <c r="V707" s="145"/>
      <c r="W707" s="145"/>
    </row>
    <row r="708" spans="1:23" x14ac:dyDescent="0.2">
      <c r="A708" s="99" t="s">
        <v>1128</v>
      </c>
      <c r="B708" s="99" t="s">
        <v>973</v>
      </c>
      <c r="C708" s="9">
        <f t="shared" si="97"/>
        <v>0.49546036524672488</v>
      </c>
      <c r="D708" s="9">
        <f t="shared" si="98"/>
        <v>0.28265593075264328</v>
      </c>
      <c r="E708" s="100"/>
      <c r="F708" s="101">
        <v>-5.872052</v>
      </c>
      <c r="G708" s="101">
        <v>0.23951859999999997</v>
      </c>
      <c r="H708" s="101">
        <v>2.9912770000000002</v>
      </c>
      <c r="I708" s="102">
        <v>2.071218</v>
      </c>
      <c r="J708" s="101">
        <f t="shared" si="96"/>
        <v>1.4442115701968601</v>
      </c>
      <c r="K708" s="103">
        <v>43754</v>
      </c>
      <c r="L708" s="104">
        <v>0.87291666666666667</v>
      </c>
      <c r="M708" s="105">
        <v>-2216</v>
      </c>
      <c r="N708" s="105">
        <v>2461</v>
      </c>
      <c r="O708" s="105">
        <v>-5</v>
      </c>
      <c r="P708" s="105">
        <v>11</v>
      </c>
      <c r="Q708" s="99">
        <v>844734</v>
      </c>
      <c r="R708" s="99">
        <v>92745</v>
      </c>
      <c r="S708" s="106">
        <v>4.2095639999999997E-4</v>
      </c>
      <c r="T708" s="106">
        <v>2.4E-8</v>
      </c>
      <c r="U708" s="2">
        <f t="shared" si="99"/>
        <v>-1.8544749999999989E-5</v>
      </c>
      <c r="V708" s="145"/>
      <c r="W708" s="145"/>
    </row>
    <row r="709" spans="1:23" x14ac:dyDescent="0.2">
      <c r="A709" s="99" t="s">
        <v>1129</v>
      </c>
      <c r="B709" s="99" t="s">
        <v>974</v>
      </c>
      <c r="C709" s="9">
        <f t="shared" si="97"/>
        <v>-4.6385120788821066</v>
      </c>
      <c r="D709" s="9">
        <f t="shared" si="98"/>
        <v>0.28265593075264328</v>
      </c>
      <c r="E709" s="100"/>
      <c r="F709" s="101">
        <v>-10.97335</v>
      </c>
      <c r="G709" s="101">
        <v>0.16425118</v>
      </c>
      <c r="H709" s="101">
        <v>2.911375</v>
      </c>
      <c r="I709" s="102">
        <v>2.0688525000000002</v>
      </c>
      <c r="J709" s="101">
        <f t="shared" si="96"/>
        <v>1.4072414538977525</v>
      </c>
      <c r="K709" s="103">
        <v>43754</v>
      </c>
      <c r="L709" s="104">
        <v>0.875</v>
      </c>
      <c r="M709" s="105">
        <v>-2240</v>
      </c>
      <c r="N709" s="105">
        <v>2193</v>
      </c>
      <c r="O709" s="105">
        <v>-5</v>
      </c>
      <c r="P709" s="105">
        <v>5</v>
      </c>
      <c r="Q709" s="99">
        <v>844734</v>
      </c>
      <c r="R709" s="99">
        <v>92745</v>
      </c>
      <c r="S709" s="106">
        <v>4.5741020000000001E-4</v>
      </c>
      <c r="T709" s="106">
        <v>2.4E-8</v>
      </c>
      <c r="U709" s="2">
        <f t="shared" si="99"/>
        <v>1.7909050000000052E-5</v>
      </c>
      <c r="V709" s="145"/>
      <c r="W709" s="145"/>
    </row>
    <row r="710" spans="1:23" x14ac:dyDescent="0.2">
      <c r="A710" s="99" t="s">
        <v>1130</v>
      </c>
      <c r="B710" s="99" t="s">
        <v>975</v>
      </c>
      <c r="C710" s="9">
        <f t="shared" si="97"/>
        <v>-4.9095671708169197</v>
      </c>
      <c r="D710" s="9">
        <f t="shared" si="98"/>
        <v>0.28265593075264328</v>
      </c>
      <c r="E710" s="100"/>
      <c r="F710" s="101">
        <v>-11.24268</v>
      </c>
      <c r="G710" s="101">
        <v>0.18364915999999998</v>
      </c>
      <c r="H710" s="101">
        <v>2.9407369999999999</v>
      </c>
      <c r="I710" s="102">
        <v>2.0674259999999998</v>
      </c>
      <c r="J710" s="101">
        <f t="shared" si="96"/>
        <v>1.4224146353968656</v>
      </c>
      <c r="K710" s="103">
        <v>43754</v>
      </c>
      <c r="L710" s="104">
        <v>0.87708333333333333</v>
      </c>
      <c r="M710" s="105">
        <v>-1962</v>
      </c>
      <c r="N710" s="105">
        <v>2167</v>
      </c>
      <c r="O710" s="105">
        <v>-4</v>
      </c>
      <c r="P710" s="105">
        <v>9</v>
      </c>
      <c r="Q710" s="99">
        <v>844734</v>
      </c>
      <c r="R710" s="99">
        <v>92745</v>
      </c>
      <c r="S710" s="106">
        <v>7.7337800000000002E-4</v>
      </c>
      <c r="T710" s="106">
        <v>2.4E-8</v>
      </c>
      <c r="U710" s="2">
        <f t="shared" si="99"/>
        <v>3.3387685000000006E-4</v>
      </c>
      <c r="V710" s="145"/>
      <c r="W710" s="145"/>
    </row>
    <row r="711" spans="1:23" x14ac:dyDescent="0.2">
      <c r="A711" s="91" t="s">
        <v>1131</v>
      </c>
      <c r="B711" s="91" t="s">
        <v>976</v>
      </c>
      <c r="C711" s="76">
        <f t="shared" si="97"/>
        <v>-0.90614394788668395</v>
      </c>
      <c r="D711" s="76">
        <f t="shared" si="98"/>
        <v>0.28265593075264328</v>
      </c>
      <c r="E711" s="92"/>
      <c r="F711" s="93">
        <v>-7.2647360000000001</v>
      </c>
      <c r="G711" s="93">
        <v>0.15082086</v>
      </c>
      <c r="H711" s="93">
        <v>2.6778499999999998</v>
      </c>
      <c r="I711" s="94">
        <v>2.0678389999999998</v>
      </c>
      <c r="J711" s="93">
        <f t="shared" si="96"/>
        <v>1.2949992721870514</v>
      </c>
      <c r="K711" s="95">
        <v>43754</v>
      </c>
      <c r="L711" s="96">
        <v>0.87916666666666665</v>
      </c>
      <c r="M711" s="97">
        <v>-1846</v>
      </c>
      <c r="N711" s="97">
        <v>2170</v>
      </c>
      <c r="O711" s="97">
        <v>-1</v>
      </c>
      <c r="P711" s="97">
        <v>8</v>
      </c>
      <c r="Q711" s="91">
        <v>844734</v>
      </c>
      <c r="R711" s="91">
        <v>92745</v>
      </c>
      <c r="S711" s="98">
        <v>6.6849020000000004E-3</v>
      </c>
      <c r="T711" s="98">
        <v>2.4999999999999999E-8</v>
      </c>
      <c r="U711" s="82">
        <f t="shared" si="99"/>
        <v>6.2454008500000009E-3</v>
      </c>
      <c r="V711" s="150"/>
      <c r="W711" s="156" t="s">
        <v>1333</v>
      </c>
    </row>
    <row r="712" spans="1:23" x14ac:dyDescent="0.2">
      <c r="A712" s="99" t="s">
        <v>1132</v>
      </c>
      <c r="B712" s="99" t="s">
        <v>977</v>
      </c>
      <c r="C712" s="9">
        <f t="shared" si="97"/>
        <v>-4.9016165703406056</v>
      </c>
      <c r="D712" s="9">
        <f t="shared" si="98"/>
        <v>0.28265593075264328</v>
      </c>
      <c r="E712" s="100"/>
      <c r="F712" s="101">
        <v>-11.234780000000001</v>
      </c>
      <c r="G712" s="101">
        <v>0.19696924000000002</v>
      </c>
      <c r="H712" s="101">
        <v>2.923854</v>
      </c>
      <c r="I712" s="102">
        <v>2.0687960000000003</v>
      </c>
      <c r="J712" s="101">
        <f t="shared" si="96"/>
        <v>1.4133118973547898</v>
      </c>
      <c r="K712" s="103">
        <v>43754</v>
      </c>
      <c r="L712" s="104">
        <v>0.88124999999999998</v>
      </c>
      <c r="M712" s="105">
        <v>-2149</v>
      </c>
      <c r="N712" s="105">
        <v>1929</v>
      </c>
      <c r="O712" s="105">
        <v>-3</v>
      </c>
      <c r="P712" s="105">
        <v>5</v>
      </c>
      <c r="Q712" s="99">
        <v>844734</v>
      </c>
      <c r="R712" s="99">
        <v>92745</v>
      </c>
      <c r="S712" s="106">
        <v>5.3026950000000005E-4</v>
      </c>
      <c r="T712" s="106">
        <v>2.4E-8</v>
      </c>
      <c r="U712" s="2">
        <f t="shared" si="99"/>
        <v>9.0768350000000088E-5</v>
      </c>
      <c r="V712" s="145"/>
      <c r="W712" s="145"/>
    </row>
    <row r="713" spans="1:23" x14ac:dyDescent="0.2">
      <c r="A713" s="99" t="s">
        <v>1133</v>
      </c>
      <c r="B713" s="99" t="s">
        <v>978</v>
      </c>
      <c r="C713" s="9">
        <f t="shared" si="97"/>
        <v>-5.0526779793906851</v>
      </c>
      <c r="D713" s="9">
        <f t="shared" si="98"/>
        <v>0.28265593075264328</v>
      </c>
      <c r="E713" s="100"/>
      <c r="F713" s="101">
        <v>-11.384880000000001</v>
      </c>
      <c r="G713" s="101">
        <v>0.23033040000000002</v>
      </c>
      <c r="H713" s="101">
        <v>2.9262320000000002</v>
      </c>
      <c r="I713" s="102">
        <v>2.0641959999999999</v>
      </c>
      <c r="J713" s="101">
        <f t="shared" si="96"/>
        <v>1.4176134436846115</v>
      </c>
      <c r="K713" s="103">
        <v>43754</v>
      </c>
      <c r="L713" s="104">
        <v>0.8833333333333333</v>
      </c>
      <c r="M713" s="105">
        <v>-2066</v>
      </c>
      <c r="N713" s="105">
        <v>1848</v>
      </c>
      <c r="O713" s="105">
        <v>-3</v>
      </c>
      <c r="P713" s="105">
        <v>5</v>
      </c>
      <c r="Q713" s="99">
        <v>844734</v>
      </c>
      <c r="R713" s="99">
        <v>92745</v>
      </c>
      <c r="S713" s="106">
        <v>5.708353E-4</v>
      </c>
      <c r="T713" s="106">
        <v>2.4E-8</v>
      </c>
      <c r="U713" s="2">
        <f t="shared" si="99"/>
        <v>1.3133415000000004E-4</v>
      </c>
      <c r="V713" s="145"/>
      <c r="W713" s="145"/>
    </row>
    <row r="714" spans="1:23" x14ac:dyDescent="0.2">
      <c r="A714" s="99" t="s">
        <v>1134</v>
      </c>
      <c r="B714" s="99" t="s">
        <v>979</v>
      </c>
      <c r="C714" s="9">
        <f t="shared" si="97"/>
        <v>-5.6725530871596375</v>
      </c>
      <c r="D714" s="9">
        <f t="shared" si="98"/>
        <v>0.28265593075264328</v>
      </c>
      <c r="E714" s="100"/>
      <c r="F714" s="101">
        <v>-12.00081</v>
      </c>
      <c r="G714" s="101">
        <v>0.17376191999999999</v>
      </c>
      <c r="H714" s="101">
        <v>2.955756</v>
      </c>
      <c r="I714" s="102">
        <v>2.06352</v>
      </c>
      <c r="J714" s="101">
        <f t="shared" si="96"/>
        <v>1.4323854384740637</v>
      </c>
      <c r="K714" s="103">
        <v>43754</v>
      </c>
      <c r="L714" s="104">
        <v>0.88541666666666663</v>
      </c>
      <c r="M714" s="105">
        <v>-2031</v>
      </c>
      <c r="N714" s="105">
        <v>1835</v>
      </c>
      <c r="O714" s="105">
        <v>-3</v>
      </c>
      <c r="P714" s="105">
        <v>5</v>
      </c>
      <c r="Q714" s="99">
        <v>844734</v>
      </c>
      <c r="R714" s="99">
        <v>92745</v>
      </c>
      <c r="S714" s="106">
        <v>4.2947040000000002E-4</v>
      </c>
      <c r="T714" s="106">
        <v>2.4E-8</v>
      </c>
      <c r="U714" s="2">
        <f t="shared" si="99"/>
        <v>-1.0030749999999941E-5</v>
      </c>
      <c r="V714" s="145"/>
      <c r="W714" s="145"/>
    </row>
    <row r="715" spans="1:23" x14ac:dyDescent="0.2">
      <c r="A715" s="99" t="s">
        <v>1135</v>
      </c>
      <c r="B715" s="99" t="s">
        <v>980</v>
      </c>
      <c r="C715" s="9">
        <f t="shared" si="97"/>
        <v>-5.3577998847588182</v>
      </c>
      <c r="D715" s="9">
        <f t="shared" si="98"/>
        <v>0.28265593075264328</v>
      </c>
      <c r="E715" s="100"/>
      <c r="F715" s="101">
        <v>-11.68806</v>
      </c>
      <c r="G715" s="101">
        <v>0.216446</v>
      </c>
      <c r="H715" s="101">
        <v>2.9466139999999998</v>
      </c>
      <c r="I715" s="102">
        <v>2.0310009999999998</v>
      </c>
      <c r="J715" s="101">
        <f t="shared" si="96"/>
        <v>1.4508185864999574</v>
      </c>
      <c r="K715" s="103">
        <v>43754</v>
      </c>
      <c r="L715" s="104">
        <v>0.88749999999999996</v>
      </c>
      <c r="M715" s="105">
        <v>-2016</v>
      </c>
      <c r="N715" s="105">
        <v>1826</v>
      </c>
      <c r="O715" s="105">
        <v>-4</v>
      </c>
      <c r="P715" s="105">
        <v>5</v>
      </c>
      <c r="Q715" s="99">
        <v>844734</v>
      </c>
      <c r="R715" s="99">
        <v>92745</v>
      </c>
      <c r="S715" s="106">
        <v>4.4416349999999998E-4</v>
      </c>
      <c r="T715" s="106">
        <v>2.4999999999999999E-8</v>
      </c>
      <c r="U715" s="2">
        <f t="shared" si="99"/>
        <v>4.6623500000000147E-6</v>
      </c>
      <c r="V715" s="145"/>
      <c r="W715" s="145"/>
    </row>
    <row r="716" spans="1:23" x14ac:dyDescent="0.2">
      <c r="V716" s="145"/>
      <c r="W716" s="145"/>
    </row>
    <row r="717" spans="1:23" x14ac:dyDescent="0.2">
      <c r="A717" s="83" t="s">
        <v>1136</v>
      </c>
      <c r="B717" s="83" t="s">
        <v>101</v>
      </c>
      <c r="C717" s="84"/>
      <c r="D717" s="84"/>
      <c r="E717" s="85"/>
      <c r="F717" s="86">
        <v>5.7458739999999997</v>
      </c>
      <c r="G717" s="86">
        <v>0.18338756000000001</v>
      </c>
      <c r="H717" s="86">
        <v>2.9377360000000001</v>
      </c>
      <c r="I717" s="84">
        <v>2.0520860000000001</v>
      </c>
      <c r="J717" s="86">
        <f>H717/I717</f>
        <v>1.4315852259603155</v>
      </c>
      <c r="K717" s="87">
        <v>43754</v>
      </c>
      <c r="L717" s="88">
        <v>0.88958333333333328</v>
      </c>
      <c r="M717" s="89">
        <v>3335</v>
      </c>
      <c r="N717" s="89">
        <v>-1463</v>
      </c>
      <c r="O717" s="89">
        <v>-10</v>
      </c>
      <c r="P717" s="89">
        <v>4</v>
      </c>
      <c r="Q717" s="83">
        <v>844734</v>
      </c>
      <c r="R717" s="83">
        <v>92745</v>
      </c>
      <c r="S717" s="90">
        <v>4.206767E-4</v>
      </c>
      <c r="T717" s="90">
        <v>2.4999999999999999E-8</v>
      </c>
      <c r="U717" s="83"/>
      <c r="V717" s="151"/>
      <c r="W717" s="151"/>
    </row>
    <row r="718" spans="1:23" x14ac:dyDescent="0.2">
      <c r="A718" s="83" t="s">
        <v>1137</v>
      </c>
      <c r="B718" s="83" t="s">
        <v>101</v>
      </c>
      <c r="C718" s="84"/>
      <c r="D718" s="84"/>
      <c r="E718" s="85"/>
      <c r="F718" s="86">
        <v>5.9585030000000003</v>
      </c>
      <c r="G718" s="86">
        <v>0.19661551999999999</v>
      </c>
      <c r="H718" s="86">
        <v>2.9345469999999998</v>
      </c>
      <c r="I718" s="84">
        <v>2.0551834999999996</v>
      </c>
      <c r="J718" s="86">
        <f>H718/I718</f>
        <v>1.4278759049982643</v>
      </c>
      <c r="K718" s="87">
        <v>43754</v>
      </c>
      <c r="L718" s="88">
        <v>0.89166666666666672</v>
      </c>
      <c r="M718" s="89">
        <v>3335</v>
      </c>
      <c r="N718" s="89">
        <v>-1493</v>
      </c>
      <c r="O718" s="89">
        <v>-10</v>
      </c>
      <c r="P718" s="89">
        <v>4</v>
      </c>
      <c r="Q718" s="83">
        <v>844734</v>
      </c>
      <c r="R718" s="83">
        <v>92745</v>
      </c>
      <c r="S718" s="90">
        <v>4.2828449999999998E-4</v>
      </c>
      <c r="T718" s="90">
        <v>2.4999999999999999E-8</v>
      </c>
      <c r="U718" s="83"/>
      <c r="V718" s="151"/>
      <c r="W718" s="151"/>
    </row>
    <row r="719" spans="1:23" x14ac:dyDescent="0.2">
      <c r="A719" s="83" t="s">
        <v>1138</v>
      </c>
      <c r="B719" s="83" t="s">
        <v>101</v>
      </c>
      <c r="C719" s="84"/>
      <c r="D719" s="84"/>
      <c r="E719" s="85"/>
      <c r="F719" s="86">
        <v>5.8212339999999996</v>
      </c>
      <c r="G719" s="86">
        <v>0.16487256</v>
      </c>
      <c r="H719" s="86">
        <v>2.9376600000000002</v>
      </c>
      <c r="I719" s="84">
        <v>2.0636705000000002</v>
      </c>
      <c r="J719" s="86">
        <f>H719/I719</f>
        <v>1.4235121352948545</v>
      </c>
      <c r="K719" s="87">
        <v>43754</v>
      </c>
      <c r="L719" s="88">
        <v>0.89375000000000004</v>
      </c>
      <c r="M719" s="89">
        <v>3335</v>
      </c>
      <c r="N719" s="89">
        <v>-1523</v>
      </c>
      <c r="O719" s="89">
        <v>-10</v>
      </c>
      <c r="P719" s="89">
        <v>3</v>
      </c>
      <c r="Q719" s="83">
        <v>844734</v>
      </c>
      <c r="R719" s="83">
        <v>92745</v>
      </c>
      <c r="S719" s="90">
        <v>4.2440579999999999E-4</v>
      </c>
      <c r="T719" s="90">
        <v>2.4999999999999999E-8</v>
      </c>
      <c r="U719" s="83"/>
      <c r="V719" s="151"/>
      <c r="W719" s="151"/>
    </row>
    <row r="720" spans="1:23" x14ac:dyDescent="0.2">
      <c r="A720" s="83" t="s">
        <v>1139</v>
      </c>
      <c r="B720" s="83" t="s">
        <v>101</v>
      </c>
      <c r="C720" s="84"/>
      <c r="D720" s="84"/>
      <c r="E720" s="85"/>
      <c r="F720" s="86">
        <v>5.7277329999999997</v>
      </c>
      <c r="G720" s="86">
        <v>0.19983081999999999</v>
      </c>
      <c r="H720" s="86">
        <v>2.9336060000000002</v>
      </c>
      <c r="I720" s="84">
        <v>2.0559535000000002</v>
      </c>
      <c r="J720" s="86">
        <f>H720/I720</f>
        <v>1.4268834387548162</v>
      </c>
      <c r="K720" s="87">
        <v>43754</v>
      </c>
      <c r="L720" s="88">
        <v>0.89583333333333337</v>
      </c>
      <c r="M720" s="89">
        <v>3335</v>
      </c>
      <c r="N720" s="89">
        <v>-1553</v>
      </c>
      <c r="O720" s="89">
        <v>-10</v>
      </c>
      <c r="P720" s="89">
        <v>2</v>
      </c>
      <c r="Q720" s="83">
        <v>844734</v>
      </c>
      <c r="R720" s="83">
        <v>92745</v>
      </c>
      <c r="S720" s="90">
        <v>4.3395720000000002E-4</v>
      </c>
      <c r="T720" s="90">
        <v>2.4999999999999999E-8</v>
      </c>
      <c r="U720" s="83"/>
      <c r="V720" s="151"/>
      <c r="W720" s="151"/>
    </row>
    <row r="721" spans="1:23" x14ac:dyDescent="0.2">
      <c r="A721" s="38"/>
      <c r="B721" s="38" t="s">
        <v>20</v>
      </c>
      <c r="C721" s="39"/>
      <c r="D721" s="39"/>
      <c r="E721" s="40"/>
      <c r="F721" s="39">
        <f xml:space="preserve"> AVERAGE($F$717:$F$720)</f>
        <v>5.8133360000000005</v>
      </c>
      <c r="G721" s="39">
        <f xml:space="preserve"> 2 * STDEV($F$717:$F$720)</f>
        <v>0.20980890145082079</v>
      </c>
      <c r="H721" s="39"/>
      <c r="I721" s="39"/>
      <c r="J721" s="39"/>
      <c r="K721" s="41"/>
      <c r="L721" s="42"/>
      <c r="M721" s="43"/>
      <c r="N721" s="43"/>
      <c r="O721" s="43"/>
      <c r="P721" s="43"/>
      <c r="Q721" s="38"/>
      <c r="R721" s="38"/>
      <c r="S721" s="44">
        <f xml:space="preserve"> AVERAGE(S717:S720)</f>
        <v>4.2683104999999998E-4</v>
      </c>
      <c r="T721" s="44"/>
      <c r="U721" s="38"/>
      <c r="V721" s="143"/>
      <c r="W721" s="143"/>
    </row>
    <row r="722" spans="1:23" x14ac:dyDescent="0.2">
      <c r="A722" s="45"/>
      <c r="B722" s="45" t="s">
        <v>21</v>
      </c>
      <c r="C722" s="46">
        <v>12.33</v>
      </c>
      <c r="D722" s="46"/>
      <c r="E722" s="47">
        <f>((F722/1000+1)/(C722/1000+1)-1)*1000</f>
        <v>-6.3643590775736003</v>
      </c>
      <c r="F722" s="46">
        <f xml:space="preserve"> AVERAGE($F$690:$F$693,$F$717:$F$720)</f>
        <v>5.8871683749999999</v>
      </c>
      <c r="G722" s="46">
        <f xml:space="preserve"> 2 * STDEV($F$690:$F$693,$F$717:$F$720)</f>
        <v>0.28265593075264328</v>
      </c>
      <c r="H722" s="46"/>
      <c r="I722" s="46"/>
      <c r="J722" s="46"/>
      <c r="K722" s="48"/>
      <c r="L722" s="49"/>
      <c r="M722" s="50"/>
      <c r="N722" s="50"/>
      <c r="O722" s="50"/>
      <c r="P722" s="50"/>
      <c r="Q722" s="45"/>
      <c r="R722" s="45"/>
      <c r="S722" s="51">
        <f xml:space="preserve"> AVERAGE(S690:S693,S717:S720)</f>
        <v>4.3950114999999996E-4</v>
      </c>
      <c r="T722" s="51"/>
      <c r="U722" s="45"/>
      <c r="V722" s="144"/>
      <c r="W722" s="144"/>
    </row>
    <row r="723" spans="1:23" x14ac:dyDescent="0.2">
      <c r="V723" s="145"/>
      <c r="W723" s="145"/>
    </row>
    <row r="724" spans="1:23" x14ac:dyDescent="0.2">
      <c r="A724" s="99" t="s">
        <v>1140</v>
      </c>
      <c r="B724" s="99" t="s">
        <v>981</v>
      </c>
      <c r="C724" s="9">
        <f>((F724/1000+1)/($E$750/1000+1)-1)*1000</f>
        <v>-3.9485660377313048</v>
      </c>
      <c r="D724" s="9">
        <f>$G$750</f>
        <v>0.23205220398605531</v>
      </c>
      <c r="E724" s="100"/>
      <c r="F724" s="101">
        <v>-10.275359999999999</v>
      </c>
      <c r="G724" s="101">
        <v>0.23608400000000002</v>
      </c>
      <c r="H724" s="101">
        <v>2.8982239999999999</v>
      </c>
      <c r="I724" s="102">
        <v>2.0473920000000003</v>
      </c>
      <c r="J724" s="101">
        <f t="shared" ref="J724:J743" si="100">H724/I724</f>
        <v>1.4155686844531967</v>
      </c>
      <c r="K724" s="103">
        <v>43754</v>
      </c>
      <c r="L724" s="104">
        <v>0.8979166666666667</v>
      </c>
      <c r="M724" s="105">
        <v>-2001</v>
      </c>
      <c r="N724" s="105">
        <v>1804</v>
      </c>
      <c r="O724" s="105">
        <v>-4</v>
      </c>
      <c r="P724" s="105">
        <v>5</v>
      </c>
      <c r="Q724" s="99">
        <v>844734</v>
      </c>
      <c r="R724" s="99">
        <v>92745</v>
      </c>
      <c r="S724" s="106">
        <v>4.2714819999999998E-4</v>
      </c>
      <c r="T724" s="106">
        <v>2.4999999999999999E-8</v>
      </c>
      <c r="U724" s="2">
        <f>S724-$S$750</f>
        <v>-6.8832500000000395E-6</v>
      </c>
      <c r="V724" s="145"/>
      <c r="W724" s="145"/>
    </row>
    <row r="725" spans="1:23" x14ac:dyDescent="0.2">
      <c r="A725" s="99" t="s">
        <v>1141</v>
      </c>
      <c r="B725" s="99" t="s">
        <v>982</v>
      </c>
      <c r="C725" s="9">
        <f t="shared" ref="C725:C743" si="101">((F725/1000+1)/($E$750/1000+1)-1)*1000</f>
        <v>-4.2035657640566715</v>
      </c>
      <c r="D725" s="9">
        <f t="shared" ref="D725:D743" si="102">$G$750</f>
        <v>0.23205220398605531</v>
      </c>
      <c r="E725" s="100"/>
      <c r="F725" s="101">
        <v>-10.528740000000001</v>
      </c>
      <c r="G725" s="101">
        <v>0.2192432</v>
      </c>
      <c r="H725" s="101">
        <v>2.9123679999999998</v>
      </c>
      <c r="I725" s="102">
        <v>2.053175</v>
      </c>
      <c r="J725" s="101">
        <f t="shared" si="100"/>
        <v>1.4184704177676037</v>
      </c>
      <c r="K725" s="103">
        <v>43754</v>
      </c>
      <c r="L725" s="104">
        <v>0.9</v>
      </c>
      <c r="M725" s="105">
        <v>-1988</v>
      </c>
      <c r="N725" s="105">
        <v>1763</v>
      </c>
      <c r="O725" s="105">
        <v>-5</v>
      </c>
      <c r="P725" s="105">
        <v>4</v>
      </c>
      <c r="Q725" s="99">
        <v>844734</v>
      </c>
      <c r="R725" s="99">
        <v>92745</v>
      </c>
      <c r="S725" s="106">
        <v>4.0648810000000002E-4</v>
      </c>
      <c r="T725" s="106">
        <v>2.4E-8</v>
      </c>
      <c r="U725" s="2">
        <f t="shared" ref="U725:U743" si="103">S725-$S$750</f>
        <v>-2.7543350000000001E-5</v>
      </c>
      <c r="V725" s="145"/>
      <c r="W725" s="145"/>
    </row>
    <row r="726" spans="1:23" x14ac:dyDescent="0.2">
      <c r="A726" s="99" t="s">
        <v>1142</v>
      </c>
      <c r="B726" s="99" t="s">
        <v>983</v>
      </c>
      <c r="C726" s="9">
        <f t="shared" si="101"/>
        <v>-3.9946386854192717</v>
      </c>
      <c r="D726" s="9">
        <f t="shared" si="102"/>
        <v>0.23205220398605531</v>
      </c>
      <c r="E726" s="100"/>
      <c r="F726" s="101">
        <v>-10.32114</v>
      </c>
      <c r="G726" s="101">
        <v>0.20972979999999999</v>
      </c>
      <c r="H726" s="101">
        <v>2.9695320000000001</v>
      </c>
      <c r="I726" s="102">
        <v>2.0754804999999998</v>
      </c>
      <c r="J726" s="101">
        <f t="shared" si="100"/>
        <v>1.4307684413320194</v>
      </c>
      <c r="K726" s="103">
        <v>43754</v>
      </c>
      <c r="L726" s="104">
        <v>0.90208333333333335</v>
      </c>
      <c r="M726" s="105">
        <v>-1761</v>
      </c>
      <c r="N726" s="105">
        <v>1654</v>
      </c>
      <c r="O726" s="105">
        <v>-5</v>
      </c>
      <c r="P726" s="105">
        <v>4</v>
      </c>
      <c r="Q726" s="99">
        <v>844734</v>
      </c>
      <c r="R726" s="99">
        <v>92745</v>
      </c>
      <c r="S726" s="106">
        <v>5.5206899999999998E-4</v>
      </c>
      <c r="T726" s="106">
        <v>2.4E-8</v>
      </c>
      <c r="U726" s="2">
        <f t="shared" si="103"/>
        <v>1.1803754999999995E-4</v>
      </c>
      <c r="V726" s="145"/>
      <c r="W726" s="145"/>
    </row>
    <row r="727" spans="1:23" x14ac:dyDescent="0.2">
      <c r="A727" s="99" t="s">
        <v>1143</v>
      </c>
      <c r="B727" s="99" t="s">
        <v>984</v>
      </c>
      <c r="C727" s="9">
        <f t="shared" si="101"/>
        <v>-3.7840510591916621</v>
      </c>
      <c r="D727" s="9">
        <f t="shared" si="102"/>
        <v>0.23205220398605531</v>
      </c>
      <c r="E727" s="100"/>
      <c r="F727" s="101">
        <v>-10.111890000000001</v>
      </c>
      <c r="G727" s="101">
        <v>0.18643978</v>
      </c>
      <c r="H727" s="101">
        <v>2.9653870000000002</v>
      </c>
      <c r="I727" s="102">
        <v>2.079367</v>
      </c>
      <c r="J727" s="101">
        <f t="shared" si="100"/>
        <v>1.4261008277999989</v>
      </c>
      <c r="K727" s="103">
        <v>43754</v>
      </c>
      <c r="L727" s="104">
        <v>0.90416666666666667</v>
      </c>
      <c r="M727" s="105">
        <v>-1627</v>
      </c>
      <c r="N727" s="105">
        <v>1577</v>
      </c>
      <c r="O727" s="105">
        <v>-6</v>
      </c>
      <c r="P727" s="105">
        <v>4</v>
      </c>
      <c r="Q727" s="99">
        <v>844734</v>
      </c>
      <c r="R727" s="99">
        <v>92745</v>
      </c>
      <c r="S727" s="106">
        <v>5.7556299999999996E-4</v>
      </c>
      <c r="T727" s="106">
        <v>2.4E-8</v>
      </c>
      <c r="U727" s="2">
        <f t="shared" si="103"/>
        <v>1.4153154999999994E-4</v>
      </c>
      <c r="V727" s="145"/>
      <c r="W727" s="145"/>
    </row>
    <row r="728" spans="1:23" x14ac:dyDescent="0.2">
      <c r="A728" s="99" t="s">
        <v>1144</v>
      </c>
      <c r="B728" s="99" t="s">
        <v>985</v>
      </c>
      <c r="C728" s="9">
        <f t="shared" si="101"/>
        <v>-3.8019245896183662</v>
      </c>
      <c r="D728" s="9">
        <f t="shared" si="102"/>
        <v>0.23205220398605531</v>
      </c>
      <c r="E728" s="100"/>
      <c r="F728" s="101">
        <v>-10.12965</v>
      </c>
      <c r="G728" s="101">
        <v>0.19302104</v>
      </c>
      <c r="H728" s="101">
        <v>2.9546950000000001</v>
      </c>
      <c r="I728" s="102">
        <v>2.0653795000000001</v>
      </c>
      <c r="J728" s="101">
        <f t="shared" si="100"/>
        <v>1.4305821278849722</v>
      </c>
      <c r="K728" s="103">
        <v>43754</v>
      </c>
      <c r="L728" s="104">
        <v>0.90625</v>
      </c>
      <c r="M728" s="105">
        <v>-1467</v>
      </c>
      <c r="N728" s="105">
        <v>1450</v>
      </c>
      <c r="O728" s="105">
        <v>-5</v>
      </c>
      <c r="P728" s="105">
        <v>4</v>
      </c>
      <c r="Q728" s="99">
        <v>844734</v>
      </c>
      <c r="R728" s="99">
        <v>92745</v>
      </c>
      <c r="S728" s="106">
        <v>7.3909319999999998E-4</v>
      </c>
      <c r="T728" s="106">
        <v>2.4E-8</v>
      </c>
      <c r="U728" s="2">
        <f t="shared" si="103"/>
        <v>3.0506174999999996E-4</v>
      </c>
      <c r="V728" s="145"/>
      <c r="W728" s="145"/>
    </row>
    <row r="729" spans="1:23" x14ac:dyDescent="0.2">
      <c r="A729" s="99" t="s">
        <v>1145</v>
      </c>
      <c r="B729" s="99" t="s">
        <v>986</v>
      </c>
      <c r="C729" s="9">
        <f t="shared" si="101"/>
        <v>1.0113396620914372</v>
      </c>
      <c r="D729" s="9">
        <f t="shared" si="102"/>
        <v>0.23205220398605531</v>
      </c>
      <c r="E729" s="100"/>
      <c r="F729" s="101">
        <v>-5.346959</v>
      </c>
      <c r="G729" s="101">
        <v>0.17612719999999998</v>
      </c>
      <c r="H729" s="101">
        <v>2.879372</v>
      </c>
      <c r="I729" s="102">
        <v>2.0565924999999998</v>
      </c>
      <c r="J729" s="101">
        <f t="shared" si="100"/>
        <v>1.4000692893706459</v>
      </c>
      <c r="K729" s="103">
        <v>43754</v>
      </c>
      <c r="L729" s="104">
        <v>0.90833333333333333</v>
      </c>
      <c r="M729" s="105">
        <v>-2911</v>
      </c>
      <c r="N729" s="105">
        <v>2100</v>
      </c>
      <c r="O729" s="105">
        <v>-6</v>
      </c>
      <c r="P729" s="105">
        <v>-3</v>
      </c>
      <c r="Q729" s="99">
        <v>844734</v>
      </c>
      <c r="R729" s="99">
        <v>92745</v>
      </c>
      <c r="S729" s="106">
        <v>3.816491E-4</v>
      </c>
      <c r="T729" s="106">
        <v>2.4E-8</v>
      </c>
      <c r="U729" s="2">
        <f t="shared" si="103"/>
        <v>-5.2382350000000025E-5</v>
      </c>
      <c r="V729" s="145"/>
      <c r="W729" s="145"/>
    </row>
    <row r="730" spans="1:23" x14ac:dyDescent="0.2">
      <c r="A730" s="99" t="s">
        <v>1146</v>
      </c>
      <c r="B730" s="99" t="s">
        <v>987</v>
      </c>
      <c r="C730" s="9">
        <f t="shared" si="101"/>
        <v>0.98326231832013278</v>
      </c>
      <c r="D730" s="9">
        <f t="shared" si="102"/>
        <v>0.23205220398605531</v>
      </c>
      <c r="E730" s="100"/>
      <c r="F730" s="101">
        <v>-5.3748579999999997</v>
      </c>
      <c r="G730" s="101">
        <v>0.15317738</v>
      </c>
      <c r="H730" s="101">
        <v>2.8544429999999998</v>
      </c>
      <c r="I730" s="102">
        <v>2.0431865</v>
      </c>
      <c r="J730" s="101">
        <f t="shared" si="100"/>
        <v>1.3970545517993584</v>
      </c>
      <c r="K730" s="103">
        <v>43754</v>
      </c>
      <c r="L730" s="104">
        <v>0.91041666666666665</v>
      </c>
      <c r="M730" s="105">
        <v>-2905</v>
      </c>
      <c r="N730" s="105">
        <v>2066</v>
      </c>
      <c r="O730" s="105">
        <v>-5</v>
      </c>
      <c r="P730" s="105">
        <v>-3</v>
      </c>
      <c r="Q730" s="99">
        <v>844734</v>
      </c>
      <c r="R730" s="99">
        <v>92745</v>
      </c>
      <c r="S730" s="106">
        <v>3.7827329999999998E-4</v>
      </c>
      <c r="T730" s="106">
        <v>2.4E-8</v>
      </c>
      <c r="U730" s="2">
        <f t="shared" si="103"/>
        <v>-5.5758150000000041E-5</v>
      </c>
      <c r="V730" s="145"/>
      <c r="W730" s="145"/>
    </row>
    <row r="731" spans="1:23" x14ac:dyDescent="0.2">
      <c r="A731" s="99" t="s">
        <v>1147</v>
      </c>
      <c r="B731" s="99" t="s">
        <v>988</v>
      </c>
      <c r="C731" s="9">
        <f t="shared" si="101"/>
        <v>0.77706155690848711</v>
      </c>
      <c r="D731" s="9">
        <f t="shared" si="102"/>
        <v>0.23205220398605531</v>
      </c>
      <c r="E731" s="100"/>
      <c r="F731" s="101">
        <v>-5.5797489999999996</v>
      </c>
      <c r="G731" s="101">
        <v>0.12969274</v>
      </c>
      <c r="H731" s="101">
        <v>2.8456510000000002</v>
      </c>
      <c r="I731" s="102">
        <v>2.0533815000000004</v>
      </c>
      <c r="J731" s="101">
        <f t="shared" si="100"/>
        <v>1.3858364848421978</v>
      </c>
      <c r="K731" s="103">
        <v>43754</v>
      </c>
      <c r="L731" s="104">
        <v>0.91249999999999998</v>
      </c>
      <c r="M731" s="105">
        <v>-2899</v>
      </c>
      <c r="N731" s="105">
        <v>2023</v>
      </c>
      <c r="O731" s="105">
        <v>-4</v>
      </c>
      <c r="P731" s="105">
        <v>-2</v>
      </c>
      <c r="Q731" s="99">
        <v>844734</v>
      </c>
      <c r="R731" s="99">
        <v>92745</v>
      </c>
      <c r="S731" s="106">
        <v>3.957554E-4</v>
      </c>
      <c r="T731" s="106">
        <v>2.4E-8</v>
      </c>
      <c r="U731" s="2">
        <f t="shared" si="103"/>
        <v>-3.8276050000000028E-5</v>
      </c>
      <c r="V731" s="145"/>
      <c r="W731" s="145"/>
    </row>
    <row r="732" spans="1:23" x14ac:dyDescent="0.2">
      <c r="A732" s="99" t="s">
        <v>1148</v>
      </c>
      <c r="B732" s="99" t="s">
        <v>989</v>
      </c>
      <c r="C732" s="9">
        <f t="shared" si="101"/>
        <v>-5.1904744846485995</v>
      </c>
      <c r="D732" s="9">
        <f t="shared" si="102"/>
        <v>0.23205220398605531</v>
      </c>
      <c r="E732" s="100"/>
      <c r="F732" s="101">
        <v>-11.50938</v>
      </c>
      <c r="G732" s="101">
        <v>0.14877198</v>
      </c>
      <c r="H732" s="101">
        <v>2.9179409999999999</v>
      </c>
      <c r="I732" s="102">
        <v>2.0990250000000001</v>
      </c>
      <c r="J732" s="101">
        <f t="shared" si="100"/>
        <v>1.3901411369564438</v>
      </c>
      <c r="K732" s="103">
        <v>43754</v>
      </c>
      <c r="L732" s="104">
        <v>0.9145833333333333</v>
      </c>
      <c r="M732" s="105">
        <v>-2936</v>
      </c>
      <c r="N732" s="105">
        <v>1951</v>
      </c>
      <c r="O732" s="105">
        <v>-5</v>
      </c>
      <c r="P732" s="105">
        <v>-4</v>
      </c>
      <c r="Q732" s="99">
        <v>844734</v>
      </c>
      <c r="R732" s="99">
        <v>92745</v>
      </c>
      <c r="S732" s="106">
        <v>3.8095449999999998E-4</v>
      </c>
      <c r="T732" s="106">
        <v>2.4E-8</v>
      </c>
      <c r="U732" s="2">
        <f t="shared" si="103"/>
        <v>-5.3076950000000044E-5</v>
      </c>
      <c r="V732" s="145"/>
      <c r="W732" s="145"/>
    </row>
    <row r="733" spans="1:23" x14ac:dyDescent="0.2">
      <c r="A733" s="99" t="s">
        <v>1149</v>
      </c>
      <c r="B733" s="99" t="s">
        <v>990</v>
      </c>
      <c r="C733" s="9">
        <f t="shared" si="101"/>
        <v>-4.9395204560889194</v>
      </c>
      <c r="D733" s="9">
        <f t="shared" si="102"/>
        <v>0.23205220398605531</v>
      </c>
      <c r="E733" s="100"/>
      <c r="F733" s="101">
        <v>-11.260020000000001</v>
      </c>
      <c r="G733" s="101">
        <v>0.12373026000000001</v>
      </c>
      <c r="H733" s="101">
        <v>2.9538720000000001</v>
      </c>
      <c r="I733" s="102">
        <v>2.1176689999999998</v>
      </c>
      <c r="J733" s="101">
        <f t="shared" si="100"/>
        <v>1.394869547601632</v>
      </c>
      <c r="K733" s="103">
        <v>43754</v>
      </c>
      <c r="L733" s="104">
        <v>0.91597222222222219</v>
      </c>
      <c r="M733" s="105">
        <v>-2992</v>
      </c>
      <c r="N733" s="105">
        <v>1922</v>
      </c>
      <c r="O733" s="105">
        <v>-5</v>
      </c>
      <c r="P733" s="105">
        <v>-4</v>
      </c>
      <c r="Q733" s="99">
        <v>844734</v>
      </c>
      <c r="R733" s="99">
        <v>92745</v>
      </c>
      <c r="S733" s="106">
        <v>5.5662150000000004E-4</v>
      </c>
      <c r="T733" s="106">
        <v>2.4E-8</v>
      </c>
      <c r="U733" s="2">
        <f t="shared" si="103"/>
        <v>1.2259005000000002E-4</v>
      </c>
      <c r="V733" s="145"/>
      <c r="W733" s="145"/>
    </row>
    <row r="734" spans="1:23" x14ac:dyDescent="0.2">
      <c r="A734" s="99" t="s">
        <v>1150</v>
      </c>
      <c r="B734" s="99" t="s">
        <v>991</v>
      </c>
      <c r="C734" s="9">
        <f t="shared" si="101"/>
        <v>-4.8496596716403051</v>
      </c>
      <c r="D734" s="9">
        <f t="shared" si="102"/>
        <v>0.23205220398605531</v>
      </c>
      <c r="E734" s="100"/>
      <c r="F734" s="101">
        <v>-11.170730000000001</v>
      </c>
      <c r="G734" s="101">
        <v>0.18515213999999999</v>
      </c>
      <c r="H734" s="101">
        <v>2.9498899999999999</v>
      </c>
      <c r="I734" s="102">
        <v>2.1097079999999999</v>
      </c>
      <c r="J734" s="101">
        <f t="shared" si="100"/>
        <v>1.3982456339929508</v>
      </c>
      <c r="K734" s="103">
        <v>43754</v>
      </c>
      <c r="L734" s="104">
        <v>0.91805555555555551</v>
      </c>
      <c r="M734" s="105">
        <v>-3067</v>
      </c>
      <c r="N734" s="105">
        <v>1904</v>
      </c>
      <c r="O734" s="105">
        <v>-6</v>
      </c>
      <c r="P734" s="105">
        <v>-3</v>
      </c>
      <c r="Q734" s="99">
        <v>844734</v>
      </c>
      <c r="R734" s="99">
        <v>92745</v>
      </c>
      <c r="S734" s="106">
        <v>3.9566200000000002E-4</v>
      </c>
      <c r="T734" s="106">
        <v>2.4E-8</v>
      </c>
      <c r="U734" s="2">
        <f t="shared" si="103"/>
        <v>-3.8369450000000002E-5</v>
      </c>
      <c r="V734" s="145"/>
      <c r="W734" s="145"/>
    </row>
    <row r="735" spans="1:23" x14ac:dyDescent="0.2">
      <c r="A735" s="99" t="s">
        <v>1151</v>
      </c>
      <c r="B735" s="99" t="s">
        <v>992</v>
      </c>
      <c r="C735" s="9">
        <f t="shared" si="101"/>
        <v>-4.3142286810458064</v>
      </c>
      <c r="D735" s="9">
        <f t="shared" si="102"/>
        <v>0.23205220398605531</v>
      </c>
      <c r="E735" s="100"/>
      <c r="F735" s="101">
        <v>-10.6387</v>
      </c>
      <c r="G735" s="101">
        <v>0.17213372000000002</v>
      </c>
      <c r="H735" s="101">
        <v>2.9456950000000002</v>
      </c>
      <c r="I735" s="102">
        <v>2.1064600000000002</v>
      </c>
      <c r="J735" s="101">
        <f t="shared" si="100"/>
        <v>1.3984101288417534</v>
      </c>
      <c r="K735" s="103">
        <v>43754</v>
      </c>
      <c r="L735" s="104">
        <v>0.92013888888888884</v>
      </c>
      <c r="M735" s="105">
        <v>-3189</v>
      </c>
      <c r="N735" s="105">
        <v>1916</v>
      </c>
      <c r="O735" s="105">
        <v>-8</v>
      </c>
      <c r="P735" s="105">
        <v>-5</v>
      </c>
      <c r="Q735" s="99">
        <v>844734</v>
      </c>
      <c r="R735" s="99">
        <v>92745</v>
      </c>
      <c r="S735" s="106">
        <v>5.5817460000000003E-4</v>
      </c>
      <c r="T735" s="106">
        <v>2.4E-8</v>
      </c>
      <c r="U735" s="2">
        <f t="shared" si="103"/>
        <v>1.2414315E-4</v>
      </c>
      <c r="V735" s="145"/>
      <c r="W735" s="145"/>
    </row>
    <row r="736" spans="1:23" x14ac:dyDescent="0.2">
      <c r="A736" s="99" t="s">
        <v>1152</v>
      </c>
      <c r="B736" s="99" t="s">
        <v>993</v>
      </c>
      <c r="C736" s="9">
        <f t="shared" si="101"/>
        <v>-3.0147636418629276</v>
      </c>
      <c r="D736" s="9">
        <f t="shared" si="102"/>
        <v>0.23205220398605531</v>
      </c>
      <c r="E736" s="100"/>
      <c r="F736" s="101">
        <v>-9.3474889999999995</v>
      </c>
      <c r="G736" s="101">
        <v>0.23401279999999999</v>
      </c>
      <c r="H736" s="101">
        <v>2.9156300000000002</v>
      </c>
      <c r="I736" s="102">
        <v>2.0846614999999997</v>
      </c>
      <c r="J736" s="101">
        <f t="shared" si="100"/>
        <v>1.3986107576697706</v>
      </c>
      <c r="K736" s="103">
        <v>43754</v>
      </c>
      <c r="L736" s="104">
        <v>0.92222222222222228</v>
      </c>
      <c r="M736" s="105">
        <v>-3163</v>
      </c>
      <c r="N736" s="105">
        <v>1843</v>
      </c>
      <c r="O736" s="105">
        <v>-7</v>
      </c>
      <c r="P736" s="105">
        <v>-5</v>
      </c>
      <c r="Q736" s="99">
        <v>844734</v>
      </c>
      <c r="R736" s="99">
        <v>92745</v>
      </c>
      <c r="S736" s="106">
        <v>3.9014570000000002E-4</v>
      </c>
      <c r="T736" s="106">
        <v>2.4E-8</v>
      </c>
      <c r="U736" s="2">
        <f t="shared" si="103"/>
        <v>-4.3885750000000002E-5</v>
      </c>
      <c r="V736" s="145"/>
      <c r="W736" s="145"/>
    </row>
    <row r="737" spans="1:23" x14ac:dyDescent="0.2">
      <c r="A737" s="99" t="s">
        <v>1153</v>
      </c>
      <c r="B737" s="99" t="s">
        <v>994</v>
      </c>
      <c r="C737" s="9">
        <f t="shared" si="101"/>
        <v>2.6859868110475915</v>
      </c>
      <c r="D737" s="9">
        <f t="shared" si="102"/>
        <v>0.23205220398605531</v>
      </c>
      <c r="E737" s="100"/>
      <c r="F737" s="101">
        <v>-3.6829489999999998</v>
      </c>
      <c r="G737" s="101">
        <v>0.15823098000000002</v>
      </c>
      <c r="H737" s="101">
        <v>2.8376969999999999</v>
      </c>
      <c r="I737" s="102">
        <v>2.0678195000000001</v>
      </c>
      <c r="J737" s="101">
        <f t="shared" si="100"/>
        <v>1.3723136859866152</v>
      </c>
      <c r="K737" s="103">
        <v>43754</v>
      </c>
      <c r="L737" s="104">
        <v>0.9243055555555556</v>
      </c>
      <c r="M737" s="105">
        <v>-3170</v>
      </c>
      <c r="N737" s="105">
        <v>1801</v>
      </c>
      <c r="O737" s="105">
        <v>-5</v>
      </c>
      <c r="P737" s="105">
        <v>-6</v>
      </c>
      <c r="Q737" s="99">
        <v>844734</v>
      </c>
      <c r="R737" s="99">
        <v>92745</v>
      </c>
      <c r="S737" s="106">
        <v>3.551955E-4</v>
      </c>
      <c r="T737" s="106">
        <v>2.4E-8</v>
      </c>
      <c r="U737" s="2">
        <f t="shared" si="103"/>
        <v>-7.8835950000000026E-5</v>
      </c>
      <c r="V737" s="145"/>
      <c r="W737" s="145"/>
    </row>
    <row r="738" spans="1:23" x14ac:dyDescent="0.2">
      <c r="A738" s="99" t="s">
        <v>1154</v>
      </c>
      <c r="B738" s="99" t="s">
        <v>995</v>
      </c>
      <c r="C738" s="9">
        <f t="shared" si="101"/>
        <v>-4.6458651946458263</v>
      </c>
      <c r="D738" s="9">
        <f t="shared" si="102"/>
        <v>0.23205220398605531</v>
      </c>
      <c r="E738" s="100"/>
      <c r="F738" s="101">
        <v>-10.96823</v>
      </c>
      <c r="G738" s="101">
        <v>0.17492052000000002</v>
      </c>
      <c r="H738" s="101">
        <v>2.8862739999999998</v>
      </c>
      <c r="I738" s="102">
        <v>2.0578874999999996</v>
      </c>
      <c r="J738" s="101">
        <f t="shared" si="100"/>
        <v>1.4025421700651761</v>
      </c>
      <c r="K738" s="103">
        <v>43754</v>
      </c>
      <c r="L738" s="104">
        <v>0.92638888888888893</v>
      </c>
      <c r="M738" s="105">
        <v>-3213</v>
      </c>
      <c r="N738" s="105">
        <v>1764</v>
      </c>
      <c r="O738" s="105">
        <v>-6</v>
      </c>
      <c r="P738" s="105">
        <v>-7</v>
      </c>
      <c r="Q738" s="99">
        <v>844734</v>
      </c>
      <c r="R738" s="99">
        <v>92745</v>
      </c>
      <c r="S738" s="106">
        <v>4.5342430000000001E-4</v>
      </c>
      <c r="T738" s="106">
        <v>2.4E-8</v>
      </c>
      <c r="U738" s="2">
        <f t="shared" si="103"/>
        <v>1.9392849999999985E-5</v>
      </c>
      <c r="V738" s="145"/>
      <c r="W738" s="145"/>
    </row>
    <row r="739" spans="1:23" x14ac:dyDescent="0.2">
      <c r="A739" s="99" t="s">
        <v>1155</v>
      </c>
      <c r="B739" s="99" t="s">
        <v>996</v>
      </c>
      <c r="C739" s="9">
        <f t="shared" si="101"/>
        <v>-4.7160711339798711</v>
      </c>
      <c r="D739" s="9">
        <f t="shared" si="102"/>
        <v>0.23205220398605531</v>
      </c>
      <c r="E739" s="100"/>
      <c r="F739" s="101">
        <v>-11.037990000000001</v>
      </c>
      <c r="G739" s="101">
        <v>0.21945999999999999</v>
      </c>
      <c r="H739" s="101">
        <v>2.8544939999999999</v>
      </c>
      <c r="I739" s="102">
        <v>2.0362395000000002</v>
      </c>
      <c r="J739" s="101">
        <f t="shared" si="100"/>
        <v>1.4018459027044705</v>
      </c>
      <c r="K739" s="103">
        <v>43754</v>
      </c>
      <c r="L739" s="104">
        <v>0.92847222222222225</v>
      </c>
      <c r="M739" s="105">
        <v>-3250</v>
      </c>
      <c r="N739" s="105">
        <v>1743</v>
      </c>
      <c r="O739" s="105">
        <v>-6</v>
      </c>
      <c r="P739" s="105">
        <v>-6</v>
      </c>
      <c r="Q739" s="99">
        <v>844734</v>
      </c>
      <c r="R739" s="99">
        <v>92745</v>
      </c>
      <c r="S739" s="106">
        <v>3.934133E-4</v>
      </c>
      <c r="T739" s="106">
        <v>2.4E-8</v>
      </c>
      <c r="U739" s="2">
        <f t="shared" si="103"/>
        <v>-4.061815000000002E-5</v>
      </c>
      <c r="V739" s="145"/>
      <c r="W739" s="145"/>
    </row>
    <row r="740" spans="1:23" x14ac:dyDescent="0.2">
      <c r="A740" s="99" t="s">
        <v>1156</v>
      </c>
      <c r="B740" s="99" t="s">
        <v>997</v>
      </c>
      <c r="C740" s="9">
        <f t="shared" si="101"/>
        <v>-4.9455386831132042</v>
      </c>
      <c r="D740" s="9">
        <f t="shared" si="102"/>
        <v>0.23205220398605531</v>
      </c>
      <c r="E740" s="100"/>
      <c r="F740" s="101">
        <v>-11.266</v>
      </c>
      <c r="G740" s="101">
        <v>0.16364839999999997</v>
      </c>
      <c r="H740" s="101">
        <v>2.8036699999999999</v>
      </c>
      <c r="I740" s="102">
        <v>2.0276215</v>
      </c>
      <c r="J740" s="101">
        <f t="shared" si="100"/>
        <v>1.3827383463826952</v>
      </c>
      <c r="K740" s="103">
        <v>43754</v>
      </c>
      <c r="L740" s="104">
        <v>0.93055555555555558</v>
      </c>
      <c r="M740" s="105">
        <v>-3220</v>
      </c>
      <c r="N740" s="105">
        <v>1694</v>
      </c>
      <c r="O740" s="105">
        <v>-4</v>
      </c>
      <c r="P740" s="105">
        <v>-6</v>
      </c>
      <c r="Q740" s="99">
        <v>844734</v>
      </c>
      <c r="R740" s="99">
        <v>92745</v>
      </c>
      <c r="S740" s="106">
        <v>4.015348E-4</v>
      </c>
      <c r="T740" s="106">
        <v>2.4E-8</v>
      </c>
      <c r="U740" s="2">
        <f t="shared" si="103"/>
        <v>-3.2496650000000027E-5</v>
      </c>
      <c r="V740" s="145"/>
      <c r="W740" s="145"/>
    </row>
    <row r="741" spans="1:23" x14ac:dyDescent="0.2">
      <c r="A741" s="99" t="s">
        <v>1157</v>
      </c>
      <c r="B741" s="99" t="s">
        <v>998</v>
      </c>
      <c r="C741" s="9">
        <f t="shared" si="101"/>
        <v>-5.0509482313620957</v>
      </c>
      <c r="D741" s="9">
        <f t="shared" si="102"/>
        <v>0.23205220398605531</v>
      </c>
      <c r="E741" s="100"/>
      <c r="F741" s="101">
        <v>-11.37074</v>
      </c>
      <c r="G741" s="101">
        <v>0.17443937999999998</v>
      </c>
      <c r="H741" s="101">
        <v>2.797577</v>
      </c>
      <c r="I741" s="102">
        <v>2.0102540000000002</v>
      </c>
      <c r="J741" s="101">
        <f t="shared" si="100"/>
        <v>1.3916534925437281</v>
      </c>
      <c r="K741" s="103">
        <v>43754</v>
      </c>
      <c r="L741" s="104">
        <v>0.93263888888888891</v>
      </c>
      <c r="M741" s="105">
        <v>-3294</v>
      </c>
      <c r="N741" s="105">
        <v>1732</v>
      </c>
      <c r="O741" s="105">
        <v>-7</v>
      </c>
      <c r="P741" s="105">
        <v>-6</v>
      </c>
      <c r="Q741" s="99">
        <v>844734</v>
      </c>
      <c r="R741" s="99">
        <v>92745</v>
      </c>
      <c r="S741" s="106">
        <v>4.1011690000000001E-4</v>
      </c>
      <c r="T741" s="106">
        <v>2.4E-8</v>
      </c>
      <c r="U741" s="2">
        <f t="shared" si="103"/>
        <v>-2.3914550000000013E-5</v>
      </c>
      <c r="V741" s="145"/>
      <c r="W741" s="145"/>
    </row>
    <row r="742" spans="1:23" x14ac:dyDescent="0.2">
      <c r="A742" s="99" t="s">
        <v>1158</v>
      </c>
      <c r="B742" s="99" t="s">
        <v>999</v>
      </c>
      <c r="C742" s="9">
        <f t="shared" si="101"/>
        <v>3.4865529066232526</v>
      </c>
      <c r="D742" s="9">
        <f t="shared" si="102"/>
        <v>0.23205220398605531</v>
      </c>
      <c r="E742" s="100"/>
      <c r="F742" s="101">
        <v>-2.8874680000000001</v>
      </c>
      <c r="G742" s="101">
        <v>0.16647687999999999</v>
      </c>
      <c r="H742" s="101">
        <v>2.7884150000000001</v>
      </c>
      <c r="I742" s="102">
        <v>2.0002845000000002</v>
      </c>
      <c r="J742" s="101">
        <f t="shared" si="100"/>
        <v>1.3940092021909882</v>
      </c>
      <c r="K742" s="103">
        <v>43754</v>
      </c>
      <c r="L742" s="104">
        <v>0.93472222222222223</v>
      </c>
      <c r="M742" s="105">
        <v>-3401</v>
      </c>
      <c r="N742" s="105">
        <v>1712</v>
      </c>
      <c r="O742" s="105">
        <v>-7</v>
      </c>
      <c r="P742" s="105">
        <v>-7</v>
      </c>
      <c r="Q742" s="99">
        <v>844734</v>
      </c>
      <c r="R742" s="99">
        <v>92745</v>
      </c>
      <c r="S742" s="106">
        <v>4.2843059999999998E-4</v>
      </c>
      <c r="T742" s="106">
        <v>2.4E-8</v>
      </c>
      <c r="U742" s="2">
        <f t="shared" si="103"/>
        <v>-5.6008500000000465E-6</v>
      </c>
      <c r="V742" s="145"/>
      <c r="W742" s="145"/>
    </row>
    <row r="743" spans="1:23" x14ac:dyDescent="0.2">
      <c r="A743" s="91" t="s">
        <v>1159</v>
      </c>
      <c r="B743" s="91" t="s">
        <v>1000</v>
      </c>
      <c r="C743" s="76">
        <f t="shared" si="101"/>
        <v>0.48901290796576902</v>
      </c>
      <c r="D743" s="76">
        <f t="shared" si="102"/>
        <v>0.23205220398605531</v>
      </c>
      <c r="E743" s="92"/>
      <c r="F743" s="93">
        <v>-5.8659679999999996</v>
      </c>
      <c r="G743" s="93">
        <v>0.28456320000000002</v>
      </c>
      <c r="H743" s="93">
        <v>2.57186</v>
      </c>
      <c r="I743" s="94">
        <v>1.9851699999999997</v>
      </c>
      <c r="J743" s="93">
        <f t="shared" si="100"/>
        <v>1.2955364024239739</v>
      </c>
      <c r="K743" s="95">
        <v>43754</v>
      </c>
      <c r="L743" s="96">
        <v>0.93680555555555556</v>
      </c>
      <c r="M743" s="97">
        <v>-3494</v>
      </c>
      <c r="N743" s="97">
        <v>1709</v>
      </c>
      <c r="O743" s="97">
        <v>-5</v>
      </c>
      <c r="P743" s="97">
        <v>-9</v>
      </c>
      <c r="Q743" s="91">
        <v>844734</v>
      </c>
      <c r="R743" s="91">
        <v>92745</v>
      </c>
      <c r="S743" s="98">
        <v>6.3773940000000004E-4</v>
      </c>
      <c r="T743" s="98">
        <v>2.4E-8</v>
      </c>
      <c r="U743" s="82">
        <f t="shared" si="103"/>
        <v>2.0370795000000002E-4</v>
      </c>
      <c r="V743" s="150"/>
      <c r="W743" s="156" t="s">
        <v>1362</v>
      </c>
    </row>
    <row r="744" spans="1:23" x14ac:dyDescent="0.2">
      <c r="V744" s="145"/>
      <c r="W744" s="145"/>
    </row>
    <row r="745" spans="1:23" x14ac:dyDescent="0.2">
      <c r="A745" s="83" t="s">
        <v>1160</v>
      </c>
      <c r="B745" s="83" t="s">
        <v>101</v>
      </c>
      <c r="C745" s="84"/>
      <c r="D745" s="84"/>
      <c r="E745" s="85"/>
      <c r="F745" s="86">
        <v>6.0144229999999999</v>
      </c>
      <c r="G745" s="86">
        <v>0.14295414000000001</v>
      </c>
      <c r="H745" s="86">
        <v>2.8078780000000001</v>
      </c>
      <c r="I745" s="84">
        <v>1.9715200000000002</v>
      </c>
      <c r="J745" s="86">
        <f>H745/I745</f>
        <v>1.4242198912514201</v>
      </c>
      <c r="K745" s="87">
        <v>43754</v>
      </c>
      <c r="L745" s="88">
        <v>0.93888888888888888</v>
      </c>
      <c r="M745" s="89">
        <v>3365</v>
      </c>
      <c r="N745" s="89">
        <v>-1463</v>
      </c>
      <c r="O745" s="89">
        <v>-9</v>
      </c>
      <c r="P745" s="89">
        <v>6</v>
      </c>
      <c r="Q745" s="83">
        <v>844734</v>
      </c>
      <c r="R745" s="83">
        <v>92745</v>
      </c>
      <c r="S745" s="90">
        <v>4.313443E-4</v>
      </c>
      <c r="T745" s="90">
        <v>2.4999999999999999E-8</v>
      </c>
      <c r="U745" s="83"/>
      <c r="V745" s="151"/>
      <c r="W745" s="151"/>
    </row>
    <row r="746" spans="1:23" x14ac:dyDescent="0.2">
      <c r="A746" s="83" t="s">
        <v>1161</v>
      </c>
      <c r="B746" s="83" t="s">
        <v>101</v>
      </c>
      <c r="C746" s="84"/>
      <c r="D746" s="84"/>
      <c r="E746" s="85"/>
      <c r="F746" s="86">
        <v>5.9630999999999998</v>
      </c>
      <c r="G746" s="86">
        <v>0.13241477999999998</v>
      </c>
      <c r="H746" s="86">
        <v>2.7998569999999998</v>
      </c>
      <c r="I746" s="84">
        <v>1.9637279999999999</v>
      </c>
      <c r="J746" s="86">
        <f>H746/I746</f>
        <v>1.4257865651454784</v>
      </c>
      <c r="K746" s="87">
        <v>43754</v>
      </c>
      <c r="L746" s="88">
        <v>0.94097222222222221</v>
      </c>
      <c r="M746" s="89">
        <v>3365</v>
      </c>
      <c r="N746" s="89">
        <v>-1493</v>
      </c>
      <c r="O746" s="89">
        <v>-9</v>
      </c>
      <c r="P746" s="89">
        <v>5</v>
      </c>
      <c r="Q746" s="83">
        <v>844734</v>
      </c>
      <c r="R746" s="83">
        <v>92745</v>
      </c>
      <c r="S746" s="90">
        <v>4.4240659999999999E-4</v>
      </c>
      <c r="T746" s="90">
        <v>2.4999999999999999E-8</v>
      </c>
      <c r="U746" s="83"/>
      <c r="V746" s="151"/>
      <c r="W746" s="151"/>
    </row>
    <row r="747" spans="1:23" x14ac:dyDescent="0.2">
      <c r="A747" s="83" t="s">
        <v>1162</v>
      </c>
      <c r="B747" s="83" t="s">
        <v>101</v>
      </c>
      <c r="C747" s="84"/>
      <c r="D747" s="84"/>
      <c r="E747" s="85"/>
      <c r="F747" s="86">
        <v>5.9782929999999999</v>
      </c>
      <c r="G747" s="86">
        <v>0.17483915999999999</v>
      </c>
      <c r="H747" s="86">
        <v>2.7861509999999998</v>
      </c>
      <c r="I747" s="84">
        <v>1.9593910000000001</v>
      </c>
      <c r="J747" s="86">
        <f>H747/I747</f>
        <v>1.4219474316254386</v>
      </c>
      <c r="K747" s="87">
        <v>43754</v>
      </c>
      <c r="L747" s="88">
        <v>0.94305555555555554</v>
      </c>
      <c r="M747" s="89">
        <v>3365</v>
      </c>
      <c r="N747" s="89">
        <v>-1523</v>
      </c>
      <c r="O747" s="89">
        <v>-9</v>
      </c>
      <c r="P747" s="89">
        <v>4</v>
      </c>
      <c r="Q747" s="83">
        <v>844734</v>
      </c>
      <c r="R747" s="83">
        <v>92745</v>
      </c>
      <c r="S747" s="90">
        <v>4.431193E-4</v>
      </c>
      <c r="T747" s="90">
        <v>2.4E-8</v>
      </c>
      <c r="U747" s="83"/>
      <c r="V747" s="151"/>
      <c r="W747" s="151"/>
    </row>
    <row r="748" spans="1:23" x14ac:dyDescent="0.2">
      <c r="A748" s="83" t="s">
        <v>1163</v>
      </c>
      <c r="B748" s="83" t="s">
        <v>101</v>
      </c>
      <c r="C748" s="84"/>
      <c r="D748" s="84"/>
      <c r="E748" s="85"/>
      <c r="F748" s="86">
        <v>5.989293</v>
      </c>
      <c r="G748" s="86">
        <v>0.21114759999999999</v>
      </c>
      <c r="H748" s="86">
        <v>2.7745890000000002</v>
      </c>
      <c r="I748" s="84">
        <v>1.9547725000000002</v>
      </c>
      <c r="J748" s="86">
        <f>H748/I748</f>
        <v>1.4193922822220999</v>
      </c>
      <c r="K748" s="87">
        <v>43754</v>
      </c>
      <c r="L748" s="88">
        <v>0.94513888888888886</v>
      </c>
      <c r="M748" s="89">
        <v>3365</v>
      </c>
      <c r="N748" s="89">
        <v>-1553</v>
      </c>
      <c r="O748" s="89">
        <v>-9</v>
      </c>
      <c r="P748" s="89">
        <v>4</v>
      </c>
      <c r="Q748" s="83">
        <v>844734</v>
      </c>
      <c r="R748" s="83">
        <v>92745</v>
      </c>
      <c r="S748" s="90">
        <v>4.4805719999999998E-4</v>
      </c>
      <c r="T748" s="90">
        <v>2.4999999999999999E-8</v>
      </c>
      <c r="U748" s="83"/>
      <c r="V748" s="151"/>
      <c r="W748" s="151"/>
    </row>
    <row r="749" spans="1:23" x14ac:dyDescent="0.2">
      <c r="A749" s="38"/>
      <c r="B749" s="38" t="s">
        <v>20</v>
      </c>
      <c r="C749" s="39"/>
      <c r="D749" s="39"/>
      <c r="E749" s="40"/>
      <c r="F749" s="39">
        <f xml:space="preserve"> AVERAGE($F$745:$F$748)</f>
        <v>5.9862772499999997</v>
      </c>
      <c r="G749" s="39">
        <f xml:space="preserve"> 2 * STDEV($F$745:$F$748)</f>
        <v>4.3239043417571905E-2</v>
      </c>
      <c r="H749" s="39"/>
      <c r="I749" s="39"/>
      <c r="J749" s="39"/>
      <c r="K749" s="41"/>
      <c r="L749" s="42"/>
      <c r="M749" s="43"/>
      <c r="N749" s="43"/>
      <c r="O749" s="43"/>
      <c r="P749" s="43"/>
      <c r="Q749" s="38"/>
      <c r="R749" s="38"/>
      <c r="S749" s="44">
        <f xml:space="preserve"> AVERAGE(S745:S748)</f>
        <v>4.4123185000000001E-4</v>
      </c>
      <c r="T749" s="44"/>
      <c r="U749" s="38"/>
      <c r="V749" s="143"/>
      <c r="W749" s="143"/>
    </row>
    <row r="750" spans="1:23" x14ac:dyDescent="0.2">
      <c r="A750" s="45"/>
      <c r="B750" s="45" t="s">
        <v>21</v>
      </c>
      <c r="C750" s="46">
        <v>12.33</v>
      </c>
      <c r="D750" s="46"/>
      <c r="E750" s="47">
        <f>((F750/1000+1)/(C750/1000+1)-1)*1000</f>
        <v>-6.351874759218834</v>
      </c>
      <c r="F750" s="46">
        <f xml:space="preserve"> AVERAGE($F$717:$F$720,$F$745:$F$748)</f>
        <v>5.8998066250000001</v>
      </c>
      <c r="G750" s="46">
        <f xml:space="preserve"> 2 * STDEV($F$717:$F$720,$F$745:$F$748)</f>
        <v>0.23205220398605531</v>
      </c>
      <c r="H750" s="46"/>
      <c r="I750" s="46"/>
      <c r="J750" s="46"/>
      <c r="K750" s="48"/>
      <c r="L750" s="49"/>
      <c r="M750" s="50"/>
      <c r="N750" s="50"/>
      <c r="O750" s="50"/>
      <c r="P750" s="50"/>
      <c r="Q750" s="45"/>
      <c r="R750" s="45"/>
      <c r="S750" s="51">
        <f xml:space="preserve"> AVERAGE(S717:S720,S745:S748)</f>
        <v>4.3403145000000002E-4</v>
      </c>
      <c r="T750" s="51"/>
      <c r="U750" s="45"/>
      <c r="V750" s="144"/>
      <c r="W750" s="144"/>
    </row>
    <row r="751" spans="1:23" x14ac:dyDescent="0.2">
      <c r="V751" s="145"/>
      <c r="W751" s="145"/>
    </row>
    <row r="752" spans="1:23" x14ac:dyDescent="0.2">
      <c r="A752" s="99" t="s">
        <v>1164</v>
      </c>
      <c r="B752" s="99" t="s">
        <v>1001</v>
      </c>
      <c r="C752" s="9">
        <f>((F752/1000+1)/($E$778/1000+1)-1)*1000</f>
        <v>1.3257677791107536</v>
      </c>
      <c r="D752" s="9">
        <f>$G$778</f>
        <v>8.1388133114899161E-2</v>
      </c>
      <c r="E752" s="100"/>
      <c r="F752" s="101">
        <v>-4.9775510000000001</v>
      </c>
      <c r="G752" s="101">
        <v>0.13857217999999999</v>
      </c>
      <c r="H752" s="101">
        <v>2.7313010000000002</v>
      </c>
      <c r="I752" s="102">
        <v>1.9554860000000003</v>
      </c>
      <c r="J752" s="101">
        <f t="shared" ref="J752:J771" si="104">H752/I752</f>
        <v>1.3967376907837743</v>
      </c>
      <c r="K752" s="103">
        <v>43754</v>
      </c>
      <c r="L752" s="104">
        <v>0.94722222222222219</v>
      </c>
      <c r="M752" s="105">
        <v>-3566</v>
      </c>
      <c r="N752" s="105">
        <v>1713</v>
      </c>
      <c r="O752" s="105">
        <v>-4</v>
      </c>
      <c r="P752" s="105">
        <v>-8</v>
      </c>
      <c r="Q752" s="99">
        <v>844734</v>
      </c>
      <c r="R752" s="99">
        <v>92745</v>
      </c>
      <c r="S752" s="106">
        <v>4.3592549999999999E-4</v>
      </c>
      <c r="T752" s="106">
        <v>2.4999999999999999E-8</v>
      </c>
      <c r="U752" s="2">
        <f>S752-$S$778</f>
        <v>-9.2541250000001407E-7</v>
      </c>
      <c r="V752" s="145"/>
      <c r="W752" s="145"/>
    </row>
    <row r="753" spans="1:23" x14ac:dyDescent="0.2">
      <c r="A753" s="99" t="s">
        <v>1165</v>
      </c>
      <c r="B753" s="99" t="s">
        <v>1002</v>
      </c>
      <c r="C753" s="9">
        <f t="shared" ref="C753:C771" si="105">((F753/1000+1)/($E$778/1000+1)-1)*1000</f>
        <v>-4.4814172947542641</v>
      </c>
      <c r="D753" s="9">
        <f t="shared" ref="D753:D771" si="106">$G$778</f>
        <v>8.1388133114899161E-2</v>
      </c>
      <c r="E753" s="100"/>
      <c r="F753" s="101">
        <v>-10.74818</v>
      </c>
      <c r="G753" s="101">
        <v>0.21808339999999998</v>
      </c>
      <c r="H753" s="101">
        <v>2.71583</v>
      </c>
      <c r="I753" s="102">
        <v>1.9503035</v>
      </c>
      <c r="J753" s="101">
        <f t="shared" si="104"/>
        <v>1.3925166006213905</v>
      </c>
      <c r="K753" s="103">
        <v>43754</v>
      </c>
      <c r="L753" s="104">
        <v>0.94930555555555551</v>
      </c>
      <c r="M753" s="105">
        <v>-3600</v>
      </c>
      <c r="N753" s="105">
        <v>1719</v>
      </c>
      <c r="O753" s="105">
        <v>-5</v>
      </c>
      <c r="P753" s="105">
        <v>-9</v>
      </c>
      <c r="Q753" s="99">
        <v>844734</v>
      </c>
      <c r="R753" s="99">
        <v>92745</v>
      </c>
      <c r="S753" s="106">
        <v>4.1207430000000001E-4</v>
      </c>
      <c r="T753" s="106">
        <v>2.4999999999999999E-8</v>
      </c>
      <c r="U753" s="2">
        <f t="shared" ref="U753:U771" si="107">S753-$S$778</f>
        <v>-2.47766125E-5</v>
      </c>
      <c r="V753" s="145"/>
      <c r="W753" s="145"/>
    </row>
    <row r="754" spans="1:23" x14ac:dyDescent="0.2">
      <c r="A754" s="99" t="s">
        <v>1166</v>
      </c>
      <c r="B754" s="99" t="s">
        <v>1003</v>
      </c>
      <c r="C754" s="9">
        <f t="shared" si="105"/>
        <v>-4.8329199947979573</v>
      </c>
      <c r="D754" s="9">
        <f t="shared" si="106"/>
        <v>8.1388133114899161E-2</v>
      </c>
      <c r="E754" s="100"/>
      <c r="F754" s="101">
        <v>-11.09747</v>
      </c>
      <c r="G754" s="101">
        <v>0.2057776</v>
      </c>
      <c r="H754" s="101">
        <v>2.6970710000000002</v>
      </c>
      <c r="I754" s="102">
        <v>1.9454969999999998</v>
      </c>
      <c r="J754" s="101">
        <f t="shared" si="104"/>
        <v>1.3863146537876956</v>
      </c>
      <c r="K754" s="103">
        <v>43754</v>
      </c>
      <c r="L754" s="104">
        <v>0.95138888888888884</v>
      </c>
      <c r="M754" s="105">
        <v>-3692</v>
      </c>
      <c r="N754" s="105">
        <v>1736</v>
      </c>
      <c r="O754" s="105">
        <v>-7</v>
      </c>
      <c r="P754" s="105">
        <v>-10</v>
      </c>
      <c r="Q754" s="99">
        <v>844734</v>
      </c>
      <c r="R754" s="99">
        <v>92745</v>
      </c>
      <c r="S754" s="106">
        <v>4.5543219999999999E-4</v>
      </c>
      <c r="T754" s="106">
        <v>2.4E-8</v>
      </c>
      <c r="U754" s="2">
        <f t="shared" si="107"/>
        <v>1.858128749999998E-5</v>
      </c>
      <c r="V754" s="145"/>
      <c r="W754" s="145"/>
    </row>
    <row r="755" spans="1:23" x14ac:dyDescent="0.2">
      <c r="A755" s="99" t="s">
        <v>1167</v>
      </c>
      <c r="B755" s="99" t="s">
        <v>1004</v>
      </c>
      <c r="C755" s="9">
        <f t="shared" si="105"/>
        <v>-2.8652898157370821</v>
      </c>
      <c r="D755" s="9">
        <f t="shared" si="106"/>
        <v>8.1388133114899161E-2</v>
      </c>
      <c r="E755" s="100"/>
      <c r="F755" s="101">
        <v>-9.1422260000000009</v>
      </c>
      <c r="G755" s="101">
        <v>0.12922638</v>
      </c>
      <c r="H755" s="101">
        <v>2.7105239999999999</v>
      </c>
      <c r="I755" s="102">
        <v>1.9401464999999998</v>
      </c>
      <c r="J755" s="101">
        <f t="shared" si="104"/>
        <v>1.3970718190610865</v>
      </c>
      <c r="K755" s="103">
        <v>43754</v>
      </c>
      <c r="L755" s="104">
        <v>0.95347222222222228</v>
      </c>
      <c r="M755" s="105">
        <v>-4003</v>
      </c>
      <c r="N755" s="105">
        <v>1861</v>
      </c>
      <c r="O755" s="105">
        <v>-7</v>
      </c>
      <c r="P755" s="105">
        <v>-8</v>
      </c>
      <c r="Q755" s="99">
        <v>844734</v>
      </c>
      <c r="R755" s="99">
        <v>92745</v>
      </c>
      <c r="S755" s="106">
        <v>5.4464390000000002E-4</v>
      </c>
      <c r="T755" s="106">
        <v>2.4E-8</v>
      </c>
      <c r="U755" s="2">
        <f t="shared" si="107"/>
        <v>1.0779298750000001E-4</v>
      </c>
      <c r="V755" s="145"/>
      <c r="W755" s="145"/>
    </row>
    <row r="756" spans="1:23" x14ac:dyDescent="0.2">
      <c r="A756" s="99" t="s">
        <v>1168</v>
      </c>
      <c r="B756" s="99" t="s">
        <v>1005</v>
      </c>
      <c r="C756" s="9">
        <f t="shared" si="105"/>
        <v>-5.2632187136609776</v>
      </c>
      <c r="D756" s="9">
        <f t="shared" si="106"/>
        <v>8.1388133114899161E-2</v>
      </c>
      <c r="E756" s="100"/>
      <c r="F756" s="101">
        <v>-11.52506</v>
      </c>
      <c r="G756" s="101">
        <v>0.16388087999999998</v>
      </c>
      <c r="H756" s="101">
        <v>2.682321</v>
      </c>
      <c r="I756" s="102">
        <v>1.9391515000000004</v>
      </c>
      <c r="J756" s="101">
        <f t="shared" si="104"/>
        <v>1.3832446820168509</v>
      </c>
      <c r="K756" s="103">
        <v>43754</v>
      </c>
      <c r="L756" s="104">
        <v>0.9555555555555556</v>
      </c>
      <c r="M756" s="105">
        <v>-4211</v>
      </c>
      <c r="N756" s="105">
        <v>1965</v>
      </c>
      <c r="O756" s="105">
        <v>-6</v>
      </c>
      <c r="P756" s="105">
        <v>-7</v>
      </c>
      <c r="Q756" s="99">
        <v>844734</v>
      </c>
      <c r="R756" s="99">
        <v>92745</v>
      </c>
      <c r="S756" s="106">
        <v>6.6952060000000004E-4</v>
      </c>
      <c r="T756" s="106">
        <v>2.4E-8</v>
      </c>
      <c r="U756" s="2">
        <f t="shared" si="107"/>
        <v>2.3266968750000004E-4</v>
      </c>
      <c r="V756" s="145"/>
      <c r="W756" s="145"/>
    </row>
    <row r="757" spans="1:23" x14ac:dyDescent="0.2">
      <c r="A757" s="99" t="s">
        <v>1169</v>
      </c>
      <c r="B757" s="99" t="s">
        <v>1006</v>
      </c>
      <c r="C757" s="9">
        <f t="shared" si="105"/>
        <v>-5.9101108824665127</v>
      </c>
      <c r="D757" s="9">
        <f t="shared" si="106"/>
        <v>8.1388133114899161E-2</v>
      </c>
      <c r="E757" s="100"/>
      <c r="F757" s="101">
        <v>-12.16788</v>
      </c>
      <c r="G757" s="101">
        <v>0.16361825999999999</v>
      </c>
      <c r="H757" s="101">
        <v>2.7003029999999999</v>
      </c>
      <c r="I757" s="102">
        <v>1.9323920000000001</v>
      </c>
      <c r="J757" s="101">
        <f t="shared" si="104"/>
        <v>1.3973888320796193</v>
      </c>
      <c r="K757" s="103">
        <v>43754</v>
      </c>
      <c r="L757" s="104">
        <v>0.95763888888888893</v>
      </c>
      <c r="M757" s="105">
        <v>-4265</v>
      </c>
      <c r="N757" s="105">
        <v>2022</v>
      </c>
      <c r="O757" s="105">
        <v>-5</v>
      </c>
      <c r="P757" s="105">
        <v>-7</v>
      </c>
      <c r="Q757" s="99">
        <v>844734</v>
      </c>
      <c r="R757" s="99">
        <v>92745</v>
      </c>
      <c r="S757" s="106">
        <v>4.2100770000000001E-4</v>
      </c>
      <c r="T757" s="106">
        <v>2.4E-8</v>
      </c>
      <c r="U757" s="2">
        <f t="shared" si="107"/>
        <v>-1.5843212499999995E-5</v>
      </c>
      <c r="V757" s="145"/>
      <c r="W757" s="145"/>
    </row>
    <row r="758" spans="1:23" x14ac:dyDescent="0.2">
      <c r="A758" s="99" t="s">
        <v>1170</v>
      </c>
      <c r="B758" s="99" t="s">
        <v>1007</v>
      </c>
      <c r="C758" s="9">
        <f t="shared" si="105"/>
        <v>-5.1838692106737083</v>
      </c>
      <c r="D758" s="9">
        <f t="shared" si="106"/>
        <v>8.1388133114899161E-2</v>
      </c>
      <c r="E758" s="100"/>
      <c r="F758" s="101">
        <v>-11.446210000000001</v>
      </c>
      <c r="G758" s="101">
        <v>0.2067244</v>
      </c>
      <c r="H758" s="101">
        <v>2.6805639999999999</v>
      </c>
      <c r="I758" s="102">
        <v>1.9232294999999999</v>
      </c>
      <c r="J758" s="101">
        <f t="shared" si="104"/>
        <v>1.3937826972807978</v>
      </c>
      <c r="K758" s="103">
        <v>43754</v>
      </c>
      <c r="L758" s="104">
        <v>0.95972222222222225</v>
      </c>
      <c r="M758" s="105">
        <v>-4323</v>
      </c>
      <c r="N758" s="105">
        <v>2076</v>
      </c>
      <c r="O758" s="105">
        <v>-5</v>
      </c>
      <c r="P758" s="105">
        <v>-6</v>
      </c>
      <c r="Q758" s="99">
        <v>844734</v>
      </c>
      <c r="R758" s="99">
        <v>92745</v>
      </c>
      <c r="S758" s="106">
        <v>4.5881300000000003E-4</v>
      </c>
      <c r="T758" s="106">
        <v>2.4E-8</v>
      </c>
      <c r="U758" s="2">
        <f t="shared" si="107"/>
        <v>2.196208750000002E-5</v>
      </c>
      <c r="V758" s="145"/>
      <c r="W758" s="145"/>
    </row>
    <row r="759" spans="1:23" x14ac:dyDescent="0.2">
      <c r="A759" s="99" t="s">
        <v>1171</v>
      </c>
      <c r="B759" s="99" t="s">
        <v>1008</v>
      </c>
      <c r="C759" s="9">
        <f t="shared" si="105"/>
        <v>-5.3693870404226685</v>
      </c>
      <c r="D759" s="9">
        <f t="shared" si="106"/>
        <v>8.1388133114899161E-2</v>
      </c>
      <c r="E759" s="100"/>
      <c r="F759" s="101">
        <v>-11.630559999999999</v>
      </c>
      <c r="G759" s="101">
        <v>0.2035478</v>
      </c>
      <c r="H759" s="101">
        <v>2.7093859999999999</v>
      </c>
      <c r="I759" s="102">
        <v>1.9250320000000001</v>
      </c>
      <c r="J759" s="101">
        <f t="shared" si="104"/>
        <v>1.4074498501843085</v>
      </c>
      <c r="K759" s="103">
        <v>43754</v>
      </c>
      <c r="L759" s="104">
        <v>0.96180555555555558</v>
      </c>
      <c r="M759" s="105">
        <v>-4307</v>
      </c>
      <c r="N759" s="105">
        <v>2129</v>
      </c>
      <c r="O759" s="105">
        <v>-5</v>
      </c>
      <c r="P759" s="105">
        <v>-5</v>
      </c>
      <c r="Q759" s="99">
        <v>844734</v>
      </c>
      <c r="R759" s="99">
        <v>92745</v>
      </c>
      <c r="S759" s="106">
        <v>4.1211760000000003E-4</v>
      </c>
      <c r="T759" s="106">
        <v>2.4E-8</v>
      </c>
      <c r="U759" s="2">
        <f t="shared" si="107"/>
        <v>-2.473331249999998E-5</v>
      </c>
      <c r="V759" s="145"/>
      <c r="W759" s="145"/>
    </row>
    <row r="760" spans="1:23" x14ac:dyDescent="0.2">
      <c r="A760" s="99" t="s">
        <v>1172</v>
      </c>
      <c r="B760" s="99" t="s">
        <v>1009</v>
      </c>
      <c r="C760" s="9">
        <f t="shared" si="105"/>
        <v>-5.2579857724367463</v>
      </c>
      <c r="D760" s="9">
        <f t="shared" si="106"/>
        <v>8.1388133114899161E-2</v>
      </c>
      <c r="E760" s="100"/>
      <c r="F760" s="101">
        <v>-11.51986</v>
      </c>
      <c r="G760" s="101">
        <v>0.19332568</v>
      </c>
      <c r="H760" s="101">
        <v>2.6711339999999999</v>
      </c>
      <c r="I760" s="102">
        <v>1.9295379999999998</v>
      </c>
      <c r="J760" s="101">
        <f t="shared" si="104"/>
        <v>1.3843386344295889</v>
      </c>
      <c r="K760" s="103">
        <v>43754</v>
      </c>
      <c r="L760" s="104">
        <v>0.96388888888888891</v>
      </c>
      <c r="M760" s="105">
        <v>-4396</v>
      </c>
      <c r="N760" s="105">
        <v>2193</v>
      </c>
      <c r="O760" s="105">
        <v>-6</v>
      </c>
      <c r="P760" s="105">
        <v>-6</v>
      </c>
      <c r="Q760" s="99">
        <v>844734</v>
      </c>
      <c r="R760" s="99">
        <v>92745</v>
      </c>
      <c r="S760" s="106">
        <v>4.8853109999999998E-4</v>
      </c>
      <c r="T760" s="106">
        <v>2.4E-8</v>
      </c>
      <c r="U760" s="2">
        <f t="shared" si="107"/>
        <v>5.1680187499999976E-5</v>
      </c>
      <c r="V760" s="145"/>
      <c r="W760" s="145"/>
    </row>
    <row r="761" spans="1:23" x14ac:dyDescent="0.2">
      <c r="A761" s="99" t="s">
        <v>1173</v>
      </c>
      <c r="B761" s="99" t="s">
        <v>1010</v>
      </c>
      <c r="C761" s="9">
        <f t="shared" si="105"/>
        <v>-5.3927541356587616</v>
      </c>
      <c r="D761" s="9">
        <f t="shared" si="106"/>
        <v>8.1388133114899161E-2</v>
      </c>
      <c r="E761" s="100"/>
      <c r="F761" s="101">
        <v>-11.653779999999999</v>
      </c>
      <c r="G761" s="101">
        <v>0.16195169999999998</v>
      </c>
      <c r="H761" s="101">
        <v>2.6741959999999998</v>
      </c>
      <c r="I761" s="102">
        <v>1.9133915000000001</v>
      </c>
      <c r="J761" s="101">
        <f t="shared" si="104"/>
        <v>1.3976209259840444</v>
      </c>
      <c r="K761" s="103">
        <v>43754</v>
      </c>
      <c r="L761" s="104">
        <v>0.96597222222222223</v>
      </c>
      <c r="M761" s="105">
        <v>-4565</v>
      </c>
      <c r="N761" s="105">
        <v>2206</v>
      </c>
      <c r="O761" s="105">
        <v>-7</v>
      </c>
      <c r="P761" s="105">
        <v>-8</v>
      </c>
      <c r="Q761" s="99">
        <v>844734</v>
      </c>
      <c r="R761" s="99">
        <v>92745</v>
      </c>
      <c r="S761" s="106">
        <v>4.1023319999999999E-4</v>
      </c>
      <c r="T761" s="106">
        <v>2.4E-8</v>
      </c>
      <c r="U761" s="2">
        <f t="shared" si="107"/>
        <v>-2.6617712500000019E-5</v>
      </c>
      <c r="V761" s="145"/>
      <c r="W761" s="145"/>
    </row>
    <row r="762" spans="1:23" x14ac:dyDescent="0.2">
      <c r="A762" s="99" t="s">
        <v>1174</v>
      </c>
      <c r="B762" s="99" t="s">
        <v>1011</v>
      </c>
      <c r="C762" s="9">
        <f t="shared" si="105"/>
        <v>-4.5979307437824524</v>
      </c>
      <c r="D762" s="9">
        <f t="shared" si="106"/>
        <v>8.1388133114899161E-2</v>
      </c>
      <c r="E762" s="100"/>
      <c r="F762" s="101">
        <v>-10.863960000000001</v>
      </c>
      <c r="G762" s="101">
        <v>0.17983046</v>
      </c>
      <c r="H762" s="101">
        <v>2.6475909999999998</v>
      </c>
      <c r="I762" s="102">
        <v>1.9087720000000001</v>
      </c>
      <c r="J762" s="101">
        <f t="shared" si="104"/>
        <v>1.3870650868726069</v>
      </c>
      <c r="K762" s="103">
        <v>43754</v>
      </c>
      <c r="L762" s="104">
        <v>0.96805555555555556</v>
      </c>
      <c r="M762" s="105">
        <v>-4638</v>
      </c>
      <c r="N762" s="105">
        <v>2282</v>
      </c>
      <c r="O762" s="105">
        <v>-6</v>
      </c>
      <c r="P762" s="105">
        <v>-6</v>
      </c>
      <c r="Q762" s="99">
        <v>844734</v>
      </c>
      <c r="R762" s="99">
        <v>92745</v>
      </c>
      <c r="S762" s="106">
        <v>5.409182E-4</v>
      </c>
      <c r="T762" s="106">
        <v>2.4E-8</v>
      </c>
      <c r="U762" s="2">
        <f t="shared" si="107"/>
        <v>1.0406728749999999E-4</v>
      </c>
      <c r="V762" s="145"/>
      <c r="W762" s="145"/>
    </row>
    <row r="763" spans="1:23" x14ac:dyDescent="0.2">
      <c r="A763" s="99" t="s">
        <v>1175</v>
      </c>
      <c r="B763" s="99" t="s">
        <v>1012</v>
      </c>
      <c r="C763" s="9">
        <f t="shared" si="105"/>
        <v>-4.9378404663447117</v>
      </c>
      <c r="D763" s="9">
        <f t="shared" si="106"/>
        <v>8.1388133114899161E-2</v>
      </c>
      <c r="E763" s="100"/>
      <c r="F763" s="101">
        <v>-11.20173</v>
      </c>
      <c r="G763" s="101">
        <v>0.17958048000000001</v>
      </c>
      <c r="H763" s="101">
        <v>2.6790060000000002</v>
      </c>
      <c r="I763" s="102">
        <v>1.9254260000000001</v>
      </c>
      <c r="J763" s="101">
        <f t="shared" si="104"/>
        <v>1.3913835172060625</v>
      </c>
      <c r="K763" s="103">
        <v>43754</v>
      </c>
      <c r="L763" s="104">
        <v>0.97013888888888888</v>
      </c>
      <c r="M763" s="105">
        <v>-4684</v>
      </c>
      <c r="N763" s="105">
        <v>2295</v>
      </c>
      <c r="O763" s="105">
        <v>-6</v>
      </c>
      <c r="P763" s="105">
        <v>-7</v>
      </c>
      <c r="Q763" s="99">
        <v>844734</v>
      </c>
      <c r="R763" s="99">
        <v>92745</v>
      </c>
      <c r="S763" s="106">
        <v>6.5024880000000003E-4</v>
      </c>
      <c r="T763" s="106">
        <v>2.4E-8</v>
      </c>
      <c r="U763" s="2">
        <f t="shared" si="107"/>
        <v>2.1339788750000002E-4</v>
      </c>
      <c r="V763" s="145"/>
      <c r="W763" s="145"/>
    </row>
    <row r="764" spans="1:23" x14ac:dyDescent="0.2">
      <c r="A764" s="99" t="s">
        <v>1176</v>
      </c>
      <c r="B764" s="99" t="s">
        <v>1013</v>
      </c>
      <c r="C764" s="9">
        <f t="shared" si="105"/>
        <v>-5.2179839621165902</v>
      </c>
      <c r="D764" s="9">
        <f t="shared" si="106"/>
        <v>8.1388133114899161E-2</v>
      </c>
      <c r="E764" s="100"/>
      <c r="F764" s="101">
        <v>-11.48011</v>
      </c>
      <c r="G764" s="101">
        <v>0.19010108000000001</v>
      </c>
      <c r="H764" s="101">
        <v>2.6692900000000002</v>
      </c>
      <c r="I764" s="102">
        <v>1.9142359999999998</v>
      </c>
      <c r="J764" s="101">
        <f t="shared" si="104"/>
        <v>1.3944414377328607</v>
      </c>
      <c r="K764" s="103">
        <v>43754</v>
      </c>
      <c r="L764" s="104">
        <v>0.97222222222222221</v>
      </c>
      <c r="M764" s="105">
        <v>-4711</v>
      </c>
      <c r="N764" s="105">
        <v>2322</v>
      </c>
      <c r="O764" s="105">
        <v>-6</v>
      </c>
      <c r="P764" s="105">
        <v>-6</v>
      </c>
      <c r="Q764" s="99">
        <v>844734</v>
      </c>
      <c r="R764" s="99">
        <v>92745</v>
      </c>
      <c r="S764" s="106">
        <v>4.4512309999999999E-4</v>
      </c>
      <c r="T764" s="106">
        <v>2.4E-8</v>
      </c>
      <c r="U764" s="2">
        <f t="shared" si="107"/>
        <v>8.2721874999999874E-6</v>
      </c>
      <c r="V764" s="145"/>
      <c r="W764" s="145"/>
    </row>
    <row r="765" spans="1:23" x14ac:dyDescent="0.2">
      <c r="A765" s="99" t="s">
        <v>1177</v>
      </c>
      <c r="B765" s="99" t="s">
        <v>1014</v>
      </c>
      <c r="C765" s="9">
        <f t="shared" si="105"/>
        <v>-4.2516106682204402</v>
      </c>
      <c r="D765" s="9">
        <f t="shared" si="106"/>
        <v>8.1388133114899161E-2</v>
      </c>
      <c r="E765" s="100"/>
      <c r="F765" s="101">
        <v>-10.519819999999999</v>
      </c>
      <c r="G765" s="101">
        <v>0.16211100000000001</v>
      </c>
      <c r="H765" s="101">
        <v>2.614811</v>
      </c>
      <c r="I765" s="102">
        <v>1.9043599999999998</v>
      </c>
      <c r="J765" s="101">
        <f t="shared" si="104"/>
        <v>1.3730654918187739</v>
      </c>
      <c r="K765" s="103">
        <v>43754</v>
      </c>
      <c r="L765" s="104">
        <v>0.97361111111111109</v>
      </c>
      <c r="M765" s="105">
        <v>-4765</v>
      </c>
      <c r="N765" s="105">
        <v>2344</v>
      </c>
      <c r="O765" s="105">
        <v>-6</v>
      </c>
      <c r="P765" s="105">
        <v>-7</v>
      </c>
      <c r="Q765" s="99">
        <v>844734</v>
      </c>
      <c r="R765" s="99">
        <v>92745</v>
      </c>
      <c r="S765" s="106">
        <v>1.0183760000000001E-3</v>
      </c>
      <c r="T765" s="106">
        <v>2.4E-8</v>
      </c>
      <c r="U765" s="2">
        <f t="shared" si="107"/>
        <v>5.8152508750000014E-4</v>
      </c>
      <c r="V765" s="145"/>
      <c r="W765" s="145"/>
    </row>
    <row r="766" spans="1:23" x14ac:dyDescent="0.2">
      <c r="A766" s="99" t="s">
        <v>1178</v>
      </c>
      <c r="B766" s="99" t="s">
        <v>1015</v>
      </c>
      <c r="C766" s="9">
        <f t="shared" si="105"/>
        <v>-5.271359962604083</v>
      </c>
      <c r="D766" s="9">
        <f t="shared" si="106"/>
        <v>8.1388133114899161E-2</v>
      </c>
      <c r="E766" s="100"/>
      <c r="F766" s="101">
        <v>-11.533149999999999</v>
      </c>
      <c r="G766" s="101">
        <v>0.19723483999999999</v>
      </c>
      <c r="H766" s="101">
        <v>2.625318</v>
      </c>
      <c r="I766" s="102">
        <v>1.8870494999999998</v>
      </c>
      <c r="J766" s="101">
        <f t="shared" si="104"/>
        <v>1.3912290059163792</v>
      </c>
      <c r="K766" s="103">
        <v>43754</v>
      </c>
      <c r="L766" s="104">
        <v>0.97569444444444442</v>
      </c>
      <c r="M766" s="105">
        <v>-4885</v>
      </c>
      <c r="N766" s="105">
        <v>2354</v>
      </c>
      <c r="O766" s="105">
        <v>-6</v>
      </c>
      <c r="P766" s="105">
        <v>-7</v>
      </c>
      <c r="Q766" s="99">
        <v>844734</v>
      </c>
      <c r="R766" s="99">
        <v>92745</v>
      </c>
      <c r="S766" s="106">
        <v>6.5544089999999995E-4</v>
      </c>
      <c r="T766" s="106">
        <v>2.4E-8</v>
      </c>
      <c r="U766" s="2">
        <f t="shared" si="107"/>
        <v>2.1858998749999995E-4</v>
      </c>
      <c r="V766" s="145"/>
      <c r="W766" s="145"/>
    </row>
    <row r="767" spans="1:23" x14ac:dyDescent="0.2">
      <c r="A767" s="99" t="s">
        <v>1179</v>
      </c>
      <c r="B767" s="99" t="s">
        <v>1016</v>
      </c>
      <c r="C767" s="9">
        <f t="shared" si="105"/>
        <v>-5.8308318229186584</v>
      </c>
      <c r="D767" s="9">
        <f t="shared" si="106"/>
        <v>8.1388133114899161E-2</v>
      </c>
      <c r="E767" s="100"/>
      <c r="F767" s="101">
        <v>-12.0891</v>
      </c>
      <c r="G767" s="101">
        <v>0.11463184</v>
      </c>
      <c r="H767" s="101">
        <v>2.6119129999999999</v>
      </c>
      <c r="I767" s="102">
        <v>1.871597</v>
      </c>
      <c r="J767" s="101">
        <f t="shared" si="104"/>
        <v>1.3955531025108503</v>
      </c>
      <c r="K767" s="103">
        <v>43754</v>
      </c>
      <c r="L767" s="104">
        <v>0.97777777777777775</v>
      </c>
      <c r="M767" s="105">
        <v>-4946</v>
      </c>
      <c r="N767" s="105">
        <v>2353</v>
      </c>
      <c r="O767" s="105">
        <v>-6</v>
      </c>
      <c r="P767" s="105">
        <v>-7</v>
      </c>
      <c r="Q767" s="99">
        <v>844734</v>
      </c>
      <c r="R767" s="99">
        <v>92745</v>
      </c>
      <c r="S767" s="106">
        <v>4.2147940000000002E-4</v>
      </c>
      <c r="T767" s="106">
        <v>2.4E-8</v>
      </c>
      <c r="U767" s="2">
        <f t="shared" si="107"/>
        <v>-1.5371512499999984E-5</v>
      </c>
      <c r="V767" s="145"/>
      <c r="W767" s="145"/>
    </row>
    <row r="768" spans="1:23" x14ac:dyDescent="0.2">
      <c r="A768" s="99" t="s">
        <v>1180</v>
      </c>
      <c r="B768" s="99" t="s">
        <v>1017</v>
      </c>
      <c r="C768" s="9">
        <f t="shared" si="105"/>
        <v>-5.231851256360831</v>
      </c>
      <c r="D768" s="9">
        <f t="shared" si="106"/>
        <v>8.1388133114899161E-2</v>
      </c>
      <c r="E768" s="100"/>
      <c r="F768" s="101">
        <v>-11.49389</v>
      </c>
      <c r="G768" s="101">
        <v>0.18084359999999999</v>
      </c>
      <c r="H768" s="101">
        <v>2.5859359999999998</v>
      </c>
      <c r="I768" s="102">
        <v>1.8604439999999998</v>
      </c>
      <c r="J768" s="101">
        <f t="shared" si="104"/>
        <v>1.3899563760048677</v>
      </c>
      <c r="K768" s="103">
        <v>43754</v>
      </c>
      <c r="L768" s="104">
        <v>0.97986111111111107</v>
      </c>
      <c r="M768" s="105">
        <v>-5054</v>
      </c>
      <c r="N768" s="105">
        <v>2348</v>
      </c>
      <c r="O768" s="105">
        <v>-6</v>
      </c>
      <c r="P768" s="105">
        <v>-6</v>
      </c>
      <c r="Q768" s="99">
        <v>844734</v>
      </c>
      <c r="R768" s="99">
        <v>92745</v>
      </c>
      <c r="S768" s="106">
        <v>4.1898160000000001E-4</v>
      </c>
      <c r="T768" s="106">
        <v>2.4E-8</v>
      </c>
      <c r="U768" s="2">
        <f t="shared" si="107"/>
        <v>-1.7869312499999999E-5</v>
      </c>
      <c r="V768" s="145"/>
      <c r="W768" s="145"/>
    </row>
    <row r="769" spans="1:23" x14ac:dyDescent="0.2">
      <c r="A769" s="99" t="s">
        <v>1181</v>
      </c>
      <c r="B769" s="99" t="s">
        <v>1018</v>
      </c>
      <c r="C769" s="9">
        <f t="shared" si="105"/>
        <v>3.0356856662245857</v>
      </c>
      <c r="D769" s="9">
        <f t="shared" si="106"/>
        <v>8.1388133114899161E-2</v>
      </c>
      <c r="E769" s="100"/>
      <c r="F769" s="101">
        <v>-3.278397</v>
      </c>
      <c r="G769" s="101">
        <v>0.14426346000000001</v>
      </c>
      <c r="H769" s="101">
        <v>2.5894180000000002</v>
      </c>
      <c r="I769" s="102">
        <v>1.8527084999999999</v>
      </c>
      <c r="J769" s="101">
        <f t="shared" si="104"/>
        <v>1.3976391860889072</v>
      </c>
      <c r="K769" s="103">
        <v>43754</v>
      </c>
      <c r="L769" s="104">
        <v>0.9819444444444444</v>
      </c>
      <c r="M769" s="105">
        <v>-5139</v>
      </c>
      <c r="N769" s="105">
        <v>2298</v>
      </c>
      <c r="O769" s="105">
        <v>-4</v>
      </c>
      <c r="P769" s="105">
        <v>-6</v>
      </c>
      <c r="Q769" s="99">
        <v>844734</v>
      </c>
      <c r="R769" s="99">
        <v>92745</v>
      </c>
      <c r="S769" s="106">
        <v>4.4931510000000002E-4</v>
      </c>
      <c r="T769" s="106">
        <v>2.4E-8</v>
      </c>
      <c r="U769" s="2">
        <f t="shared" si="107"/>
        <v>1.2464187500000018E-5</v>
      </c>
      <c r="V769" s="145"/>
      <c r="W769" s="145"/>
    </row>
    <row r="770" spans="1:23" x14ac:dyDescent="0.2">
      <c r="A770" s="99" t="s">
        <v>1182</v>
      </c>
      <c r="B770" s="99" t="s">
        <v>1019</v>
      </c>
      <c r="C770" s="9">
        <f t="shared" si="105"/>
        <v>-5.1394898437524539</v>
      </c>
      <c r="D770" s="9">
        <f t="shared" si="106"/>
        <v>8.1388133114899161E-2</v>
      </c>
      <c r="E770" s="100"/>
      <c r="F770" s="101">
        <v>-11.40211</v>
      </c>
      <c r="G770" s="101">
        <v>0.16052420000000001</v>
      </c>
      <c r="H770" s="101">
        <v>2.592511</v>
      </c>
      <c r="I770" s="102">
        <v>1.8512625</v>
      </c>
      <c r="J770" s="101">
        <f t="shared" si="104"/>
        <v>1.4004016178148695</v>
      </c>
      <c r="K770" s="103">
        <v>43754</v>
      </c>
      <c r="L770" s="104">
        <v>0.98402777777777772</v>
      </c>
      <c r="M770" s="105">
        <v>-5220</v>
      </c>
      <c r="N770" s="105">
        <v>2346</v>
      </c>
      <c r="O770" s="105">
        <v>-5</v>
      </c>
      <c r="P770" s="105">
        <v>-7</v>
      </c>
      <c r="Q770" s="99">
        <v>844734</v>
      </c>
      <c r="R770" s="99">
        <v>92745</v>
      </c>
      <c r="S770" s="106">
        <v>5.0129229999999996E-4</v>
      </c>
      <c r="T770" s="106">
        <v>2.4E-8</v>
      </c>
      <c r="U770" s="2">
        <f t="shared" si="107"/>
        <v>6.4441387499999958E-5</v>
      </c>
      <c r="V770" s="145"/>
      <c r="W770" s="145"/>
    </row>
    <row r="771" spans="1:23" x14ac:dyDescent="0.2">
      <c r="A771" s="99" t="s">
        <v>1183</v>
      </c>
      <c r="B771" s="99" t="s">
        <v>1020</v>
      </c>
      <c r="C771" s="9">
        <f t="shared" si="105"/>
        <v>-4.1517721876704883</v>
      </c>
      <c r="D771" s="9">
        <f t="shared" si="106"/>
        <v>8.1388133114899161E-2</v>
      </c>
      <c r="E771" s="100"/>
      <c r="F771" s="101">
        <v>-10.42061</v>
      </c>
      <c r="G771" s="101">
        <v>0.14582296</v>
      </c>
      <c r="H771" s="101">
        <v>2.5673319999999999</v>
      </c>
      <c r="I771" s="102">
        <v>1.839134</v>
      </c>
      <c r="J771" s="101">
        <f t="shared" si="104"/>
        <v>1.3959461355181297</v>
      </c>
      <c r="K771" s="103">
        <v>43754</v>
      </c>
      <c r="L771" s="104">
        <v>0.98611111111111116</v>
      </c>
      <c r="M771" s="105">
        <v>-5263</v>
      </c>
      <c r="N771" s="105">
        <v>2391</v>
      </c>
      <c r="O771" s="105">
        <v>-4</v>
      </c>
      <c r="P771" s="105">
        <v>-6</v>
      </c>
      <c r="Q771" s="99">
        <v>844734</v>
      </c>
      <c r="R771" s="99">
        <v>92745</v>
      </c>
      <c r="S771" s="106">
        <v>4.7858779999999999E-4</v>
      </c>
      <c r="T771" s="106">
        <v>2.4E-8</v>
      </c>
      <c r="U771" s="2">
        <f t="shared" si="107"/>
        <v>4.1736887499999986E-5</v>
      </c>
      <c r="V771" s="145"/>
      <c r="W771" s="145"/>
    </row>
    <row r="772" spans="1:23" x14ac:dyDescent="0.2">
      <c r="V772" s="145"/>
      <c r="W772" s="145"/>
    </row>
    <row r="773" spans="1:23" x14ac:dyDescent="0.2">
      <c r="A773" s="83" t="s">
        <v>1184</v>
      </c>
      <c r="B773" s="83" t="s">
        <v>1185</v>
      </c>
      <c r="C773" s="84"/>
      <c r="D773" s="84"/>
      <c r="E773" s="85"/>
      <c r="F773" s="86">
        <v>5.8852000000000002</v>
      </c>
      <c r="G773" s="86">
        <v>0.16004162</v>
      </c>
      <c r="H773" s="86">
        <v>2.733136</v>
      </c>
      <c r="I773" s="84">
        <v>1.9164895000000002</v>
      </c>
      <c r="J773" s="86">
        <f>H773/I773</f>
        <v>1.4261158227060464</v>
      </c>
      <c r="K773" s="87">
        <v>43754</v>
      </c>
      <c r="L773" s="88">
        <v>0.98888888888888893</v>
      </c>
      <c r="M773" s="89">
        <v>3395</v>
      </c>
      <c r="N773" s="89">
        <v>-1463</v>
      </c>
      <c r="O773" s="89">
        <v>-9</v>
      </c>
      <c r="P773" s="89">
        <v>6</v>
      </c>
      <c r="Q773" s="83">
        <v>844734</v>
      </c>
      <c r="R773" s="83">
        <v>92745</v>
      </c>
      <c r="S773" s="90">
        <v>4.3755859999999999E-4</v>
      </c>
      <c r="T773" s="90">
        <v>2.4E-8</v>
      </c>
      <c r="U773" s="83"/>
      <c r="V773" s="151"/>
      <c r="W773" s="151"/>
    </row>
    <row r="774" spans="1:23" x14ac:dyDescent="0.2">
      <c r="A774" s="83" t="s">
        <v>1186</v>
      </c>
      <c r="B774" s="83" t="s">
        <v>101</v>
      </c>
      <c r="C774" s="84"/>
      <c r="D774" s="84"/>
      <c r="E774" s="85"/>
      <c r="F774" s="86">
        <v>5.9171079999999998</v>
      </c>
      <c r="G774" s="86">
        <v>0.20048839999999998</v>
      </c>
      <c r="H774" s="86">
        <v>2.8584710000000002</v>
      </c>
      <c r="I774" s="84">
        <v>1.9917600000000002</v>
      </c>
      <c r="J774" s="86">
        <f>H774/I774</f>
        <v>1.4351483110414909</v>
      </c>
      <c r="K774" s="87">
        <v>43754</v>
      </c>
      <c r="L774" s="88">
        <v>0.99097222222222225</v>
      </c>
      <c r="M774" s="89">
        <v>3395</v>
      </c>
      <c r="N774" s="89">
        <v>-1493</v>
      </c>
      <c r="O774" s="89">
        <v>-9</v>
      </c>
      <c r="P774" s="89">
        <v>5</v>
      </c>
      <c r="Q774" s="83">
        <v>844734</v>
      </c>
      <c r="R774" s="83">
        <v>92745</v>
      </c>
      <c r="S774" s="90">
        <v>4.334594E-4</v>
      </c>
      <c r="T774" s="90">
        <v>2.4999999999999999E-8</v>
      </c>
      <c r="U774" s="83"/>
      <c r="V774" s="151"/>
      <c r="W774" s="151"/>
    </row>
    <row r="775" spans="1:23" x14ac:dyDescent="0.2">
      <c r="A775" s="83" t="s">
        <v>1187</v>
      </c>
      <c r="B775" s="83" t="s">
        <v>101</v>
      </c>
      <c r="C775" s="84"/>
      <c r="D775" s="84"/>
      <c r="E775" s="85"/>
      <c r="F775" s="86">
        <v>5.9533180000000003</v>
      </c>
      <c r="G775" s="86">
        <v>0.18932026000000002</v>
      </c>
      <c r="H775" s="86">
        <v>2.8998430000000002</v>
      </c>
      <c r="I775" s="84">
        <v>2.0331795000000001</v>
      </c>
      <c r="J775" s="86">
        <f>H775/I775</f>
        <v>1.4262601998495459</v>
      </c>
      <c r="K775" s="87">
        <v>43754</v>
      </c>
      <c r="L775" s="88">
        <v>0.99305555555555558</v>
      </c>
      <c r="M775" s="89">
        <v>3395</v>
      </c>
      <c r="N775" s="89">
        <v>-1523</v>
      </c>
      <c r="O775" s="89">
        <v>-10</v>
      </c>
      <c r="P775" s="89">
        <v>4</v>
      </c>
      <c r="Q775" s="83">
        <v>844734</v>
      </c>
      <c r="R775" s="83">
        <v>92745</v>
      </c>
      <c r="S775" s="90">
        <v>4.2465519999999998E-4</v>
      </c>
      <c r="T775" s="90">
        <v>2.4999999999999999E-8</v>
      </c>
      <c r="U775" s="83"/>
      <c r="V775" s="151"/>
      <c r="W775" s="151"/>
    </row>
    <row r="776" spans="1:23" x14ac:dyDescent="0.2">
      <c r="A776" s="83" t="s">
        <v>1188</v>
      </c>
      <c r="B776" s="83" t="s">
        <v>101</v>
      </c>
      <c r="C776" s="84"/>
      <c r="D776" s="84"/>
      <c r="E776" s="85"/>
      <c r="F776" s="86">
        <v>5.9585439999999998</v>
      </c>
      <c r="G776" s="86">
        <v>0.15352150000000001</v>
      </c>
      <c r="H776" s="86">
        <v>2.9167200000000002</v>
      </c>
      <c r="I776" s="84">
        <v>2.0430734999999998</v>
      </c>
      <c r="J776" s="86">
        <f>H776/I776</f>
        <v>1.4276138376813172</v>
      </c>
      <c r="K776" s="87">
        <v>43754</v>
      </c>
      <c r="L776" s="88">
        <v>0.99513888888888891</v>
      </c>
      <c r="M776" s="89">
        <v>3395</v>
      </c>
      <c r="N776" s="89">
        <v>-1553</v>
      </c>
      <c r="O776" s="89">
        <v>-10</v>
      </c>
      <c r="P776" s="89">
        <v>3</v>
      </c>
      <c r="Q776" s="83">
        <v>844734</v>
      </c>
      <c r="R776" s="83">
        <v>92745</v>
      </c>
      <c r="S776" s="90">
        <v>4.3420669999999999E-4</v>
      </c>
      <c r="T776" s="90">
        <v>2.4999999999999999E-8</v>
      </c>
      <c r="U776" s="83"/>
      <c r="V776" s="151"/>
      <c r="W776" s="151"/>
    </row>
    <row r="777" spans="1:23" x14ac:dyDescent="0.2">
      <c r="A777" s="38"/>
      <c r="B777" s="38" t="s">
        <v>20</v>
      </c>
      <c r="C777" s="39"/>
      <c r="D777" s="39"/>
      <c r="E777" s="40"/>
      <c r="F777" s="39">
        <f xml:space="preserve"> AVERAGE($F$773:$F$776)</f>
        <v>5.9285424999999998</v>
      </c>
      <c r="G777" s="39">
        <f xml:space="preserve"> 2 * STDEV($F$773:$F$776)</f>
        <v>6.8539385261322486E-2</v>
      </c>
      <c r="H777" s="39"/>
      <c r="I777" s="39"/>
      <c r="J777" s="39"/>
      <c r="K777" s="41"/>
      <c r="L777" s="42"/>
      <c r="M777" s="43"/>
      <c r="N777" s="43"/>
      <c r="O777" s="43"/>
      <c r="P777" s="43"/>
      <c r="Q777" s="38"/>
      <c r="R777" s="38"/>
      <c r="S777" s="44">
        <f xml:space="preserve"> AVERAGE(S773:S776)</f>
        <v>4.3246997499999995E-4</v>
      </c>
      <c r="T777" s="44"/>
      <c r="U777" s="38"/>
      <c r="V777" s="143"/>
      <c r="W777" s="143"/>
    </row>
    <row r="778" spans="1:23" x14ac:dyDescent="0.2">
      <c r="A778" s="45"/>
      <c r="B778" s="45" t="s">
        <v>21</v>
      </c>
      <c r="C778" s="46">
        <v>12.33</v>
      </c>
      <c r="D778" s="46"/>
      <c r="E778" s="47">
        <f>((F778/1000+1)/(C778/1000+1)-1)*1000</f>
        <v>-6.2949731065956582</v>
      </c>
      <c r="F778" s="46">
        <f xml:space="preserve"> AVERAGE($F$745:$F$748,$F$773:$F$776)</f>
        <v>5.9574098749999997</v>
      </c>
      <c r="G778" s="46">
        <f xml:space="preserve"> 2 * STDEV($F$745:$F$748,$F$773:$F$776)</f>
        <v>8.1388133114899161E-2</v>
      </c>
      <c r="H778" s="46"/>
      <c r="I778" s="46"/>
      <c r="J778" s="46"/>
      <c r="K778" s="48"/>
      <c r="L778" s="49"/>
      <c r="M778" s="50"/>
      <c r="N778" s="50"/>
      <c r="O778" s="50"/>
      <c r="P778" s="50"/>
      <c r="Q778" s="45"/>
      <c r="R778" s="45"/>
      <c r="S778" s="51">
        <f xml:space="preserve"> AVERAGE(S745:S748,S773:S776)</f>
        <v>4.3685091250000001E-4</v>
      </c>
      <c r="T778" s="51"/>
      <c r="U778" s="45"/>
      <c r="V778" s="144"/>
      <c r="W778" s="144"/>
    </row>
    <row r="779" spans="1:23" x14ac:dyDescent="0.2">
      <c r="V779" s="145"/>
      <c r="W779" s="145"/>
    </row>
    <row r="780" spans="1:23" x14ac:dyDescent="0.2">
      <c r="A780" s="99" t="s">
        <v>1189</v>
      </c>
      <c r="B780" s="99" t="s">
        <v>1021</v>
      </c>
      <c r="C780" s="9">
        <f>((F780/1000+1)/($E$806/1000+1)-1)*1000</f>
        <v>-4.3162115637479515</v>
      </c>
      <c r="D780" s="9">
        <f>$G$806</f>
        <v>0.11765367898321653</v>
      </c>
      <c r="E780" s="100"/>
      <c r="F780" s="101">
        <v>-10.60684</v>
      </c>
      <c r="G780" s="101">
        <v>0.19606786000000001</v>
      </c>
      <c r="H780" s="101">
        <v>2.8690229999999999</v>
      </c>
      <c r="I780" s="102">
        <v>2.0447259999999998</v>
      </c>
      <c r="J780" s="101">
        <f t="shared" ref="J780:J799" si="108">H780/I780</f>
        <v>1.4031332315430038</v>
      </c>
      <c r="K780" s="103">
        <v>43754</v>
      </c>
      <c r="L780" s="104">
        <v>0.99722222222222223</v>
      </c>
      <c r="M780" s="105">
        <v>-5304</v>
      </c>
      <c r="N780" s="105">
        <v>2440</v>
      </c>
      <c r="O780" s="105">
        <v>-6</v>
      </c>
      <c r="P780" s="105">
        <v>-7</v>
      </c>
      <c r="Q780" s="99">
        <v>844734</v>
      </c>
      <c r="R780" s="99">
        <v>92745</v>
      </c>
      <c r="S780" s="106">
        <v>3.7762009999999999E-4</v>
      </c>
      <c r="T780" s="106">
        <v>2.4E-8</v>
      </c>
      <c r="U780" s="2">
        <f>S780-$S$806</f>
        <v>-6.0063149999999954E-5</v>
      </c>
      <c r="V780" s="145"/>
      <c r="W780" s="145"/>
    </row>
    <row r="781" spans="1:23" x14ac:dyDescent="0.2">
      <c r="A781" s="99" t="s">
        <v>1190</v>
      </c>
      <c r="B781" s="99" t="s">
        <v>1022</v>
      </c>
      <c r="C781" s="9">
        <f t="shared" ref="C781:C799" si="109">((F781/1000+1)/($E$806/1000+1)-1)*1000</f>
        <v>-5.054264506827999</v>
      </c>
      <c r="D781" s="9">
        <f t="shared" ref="D781:D799" si="110">$G$806</f>
        <v>0.11765367898321653</v>
      </c>
      <c r="E781" s="100"/>
      <c r="F781" s="101">
        <v>-11.34023</v>
      </c>
      <c r="G781" s="101">
        <v>0.15077905999999999</v>
      </c>
      <c r="H781" s="101">
        <v>2.8470460000000002</v>
      </c>
      <c r="I781" s="102">
        <v>2.0236034999999997</v>
      </c>
      <c r="J781" s="101">
        <f t="shared" si="108"/>
        <v>1.4069188949317397</v>
      </c>
      <c r="K781" s="103">
        <v>43754</v>
      </c>
      <c r="L781" s="104">
        <v>0.99930555555555556</v>
      </c>
      <c r="M781" s="105">
        <v>-5390</v>
      </c>
      <c r="N781" s="105">
        <v>2482</v>
      </c>
      <c r="O781" s="105">
        <v>-5</v>
      </c>
      <c r="P781" s="105">
        <v>-5</v>
      </c>
      <c r="Q781" s="99">
        <v>844734</v>
      </c>
      <c r="R781" s="99">
        <v>92745</v>
      </c>
      <c r="S781" s="106">
        <v>5.7723629999999995E-4</v>
      </c>
      <c r="T781" s="106">
        <v>2.4E-8</v>
      </c>
      <c r="U781" s="2">
        <f t="shared" ref="U781:U799" si="111">S781-$S$806</f>
        <v>1.3955305000000001E-4</v>
      </c>
      <c r="V781" s="145"/>
      <c r="W781" s="145"/>
    </row>
    <row r="782" spans="1:23" x14ac:dyDescent="0.2">
      <c r="A782" s="99" t="s">
        <v>1191</v>
      </c>
      <c r="B782" s="99" t="s">
        <v>1023</v>
      </c>
      <c r="C782" s="9">
        <f t="shared" si="109"/>
        <v>-4.1716079730373945</v>
      </c>
      <c r="D782" s="9">
        <f t="shared" si="110"/>
        <v>0.11765367898321653</v>
      </c>
      <c r="E782" s="100"/>
      <c r="F782" s="101">
        <v>-10.463150000000001</v>
      </c>
      <c r="G782" s="101">
        <v>0.2171312</v>
      </c>
      <c r="H782" s="101">
        <v>2.8393540000000002</v>
      </c>
      <c r="I782" s="102">
        <v>2.0111180000000002</v>
      </c>
      <c r="J782" s="101">
        <f t="shared" si="108"/>
        <v>1.4118286445648638</v>
      </c>
      <c r="K782" s="103">
        <v>43755</v>
      </c>
      <c r="L782" s="104">
        <v>1.3888888888888889E-3</v>
      </c>
      <c r="M782" s="105">
        <v>-5542</v>
      </c>
      <c r="N782" s="105">
        <v>2504</v>
      </c>
      <c r="O782" s="105">
        <v>-4</v>
      </c>
      <c r="P782" s="105">
        <v>-6</v>
      </c>
      <c r="Q782" s="99">
        <v>844734</v>
      </c>
      <c r="R782" s="99">
        <v>92745</v>
      </c>
      <c r="S782" s="106">
        <v>3.80584E-4</v>
      </c>
      <c r="T782" s="106">
        <v>2.4E-8</v>
      </c>
      <c r="U782" s="2">
        <f t="shared" si="111"/>
        <v>-5.709924999999994E-5</v>
      </c>
      <c r="V782" s="145"/>
      <c r="W782" s="145"/>
    </row>
    <row r="783" spans="1:23" x14ac:dyDescent="0.2">
      <c r="A783" s="99" t="s">
        <v>1192</v>
      </c>
      <c r="B783" s="99" t="s">
        <v>1024</v>
      </c>
      <c r="C783" s="9">
        <f t="shared" si="109"/>
        <v>-3.7869779196617603</v>
      </c>
      <c r="D783" s="9">
        <f t="shared" si="110"/>
        <v>0.11765367898321653</v>
      </c>
      <c r="E783" s="100"/>
      <c r="F783" s="101">
        <v>-10.08095</v>
      </c>
      <c r="G783" s="101">
        <v>0.18559982</v>
      </c>
      <c r="H783" s="101">
        <v>2.7977400000000001</v>
      </c>
      <c r="I783" s="102">
        <v>1.994764</v>
      </c>
      <c r="J783" s="101">
        <f t="shared" si="108"/>
        <v>1.4025418545752781</v>
      </c>
      <c r="K783" s="103">
        <v>43755</v>
      </c>
      <c r="L783" s="104">
        <v>3.472222222222222E-3</v>
      </c>
      <c r="M783" s="105">
        <v>-5619</v>
      </c>
      <c r="N783" s="105">
        <v>2561</v>
      </c>
      <c r="O783" s="105">
        <v>-4</v>
      </c>
      <c r="P783" s="105">
        <v>-6</v>
      </c>
      <c r="Q783" s="99">
        <v>844734</v>
      </c>
      <c r="R783" s="99">
        <v>92745</v>
      </c>
      <c r="S783" s="106">
        <v>5.3414209999999996E-4</v>
      </c>
      <c r="T783" s="106">
        <v>2.4E-8</v>
      </c>
      <c r="U783" s="2">
        <f t="shared" si="111"/>
        <v>9.6458850000000023E-5</v>
      </c>
      <c r="V783" s="145"/>
      <c r="W783" s="145"/>
    </row>
    <row r="784" spans="1:23" x14ac:dyDescent="0.2">
      <c r="A784" s="99" t="s">
        <v>1193</v>
      </c>
      <c r="B784" s="99" t="s">
        <v>1025</v>
      </c>
      <c r="C784" s="9">
        <f t="shared" si="109"/>
        <v>-5.4434533622491621</v>
      </c>
      <c r="D784" s="9">
        <f t="shared" si="110"/>
        <v>0.11765367898321653</v>
      </c>
      <c r="E784" s="100"/>
      <c r="F784" s="101">
        <v>-11.72696</v>
      </c>
      <c r="G784" s="101">
        <v>0.18396506000000001</v>
      </c>
      <c r="H784" s="101">
        <v>2.7659039999999999</v>
      </c>
      <c r="I784" s="102">
        <v>1.9792559999999999</v>
      </c>
      <c r="J784" s="101">
        <f t="shared" si="108"/>
        <v>1.3974463131600965</v>
      </c>
      <c r="K784" s="103">
        <v>43755</v>
      </c>
      <c r="L784" s="104">
        <v>5.5555555555555558E-3</v>
      </c>
      <c r="M784" s="105">
        <v>-2945</v>
      </c>
      <c r="N784" s="105">
        <v>2047</v>
      </c>
      <c r="O784" s="105">
        <v>-7</v>
      </c>
      <c r="P784" s="105">
        <v>-3</v>
      </c>
      <c r="Q784" s="99">
        <v>844734</v>
      </c>
      <c r="R784" s="99">
        <v>92745</v>
      </c>
      <c r="S784" s="106">
        <v>4.0934670000000002E-4</v>
      </c>
      <c r="T784" s="106">
        <v>2.4E-8</v>
      </c>
      <c r="U784" s="2">
        <f t="shared" si="111"/>
        <v>-2.8336549999999924E-5</v>
      </c>
      <c r="V784" s="145"/>
      <c r="W784" s="145"/>
    </row>
    <row r="785" spans="1:23" x14ac:dyDescent="0.2">
      <c r="A785" s="99" t="s">
        <v>1194</v>
      </c>
      <c r="B785" s="99" t="s">
        <v>1026</v>
      </c>
      <c r="C785" s="9">
        <f t="shared" si="109"/>
        <v>-5.0328995250562558</v>
      </c>
      <c r="D785" s="9">
        <f t="shared" si="110"/>
        <v>0.11765367898321653</v>
      </c>
      <c r="E785" s="100"/>
      <c r="F785" s="101">
        <v>-11.319000000000001</v>
      </c>
      <c r="G785" s="101">
        <v>0.14364004</v>
      </c>
      <c r="H785" s="101">
        <v>2.755468</v>
      </c>
      <c r="I785" s="102">
        <v>1.9604614999999996</v>
      </c>
      <c r="J785" s="101">
        <f t="shared" si="108"/>
        <v>1.4055200777980086</v>
      </c>
      <c r="K785" s="103">
        <v>43755</v>
      </c>
      <c r="L785" s="104">
        <v>7.6388888888888886E-3</v>
      </c>
      <c r="M785" s="105">
        <v>-3017</v>
      </c>
      <c r="N785" s="105">
        <v>2058</v>
      </c>
      <c r="O785" s="105">
        <v>-7</v>
      </c>
      <c r="P785" s="105">
        <v>-1</v>
      </c>
      <c r="Q785" s="99">
        <v>844734</v>
      </c>
      <c r="R785" s="99">
        <v>92745</v>
      </c>
      <c r="S785" s="106">
        <v>4.3804400000000001E-4</v>
      </c>
      <c r="T785" s="106">
        <v>2.4E-8</v>
      </c>
      <c r="U785" s="2">
        <f t="shared" si="111"/>
        <v>3.6075000000006935E-7</v>
      </c>
      <c r="V785" s="145"/>
      <c r="W785" s="145"/>
    </row>
    <row r="786" spans="1:23" x14ac:dyDescent="0.2">
      <c r="A786" s="99" t="s">
        <v>1195</v>
      </c>
      <c r="B786" s="99" t="s">
        <v>1027</v>
      </c>
      <c r="C786" s="9">
        <f t="shared" si="109"/>
        <v>-4.6287058708495143</v>
      </c>
      <c r="D786" s="9">
        <f t="shared" si="110"/>
        <v>0.11765367898321653</v>
      </c>
      <c r="E786" s="100"/>
      <c r="F786" s="101">
        <v>-10.91736</v>
      </c>
      <c r="G786" s="101">
        <v>0.20673319999999998</v>
      </c>
      <c r="H786" s="101">
        <v>2.725203</v>
      </c>
      <c r="I786" s="102">
        <v>1.94546</v>
      </c>
      <c r="J786" s="101">
        <f t="shared" si="108"/>
        <v>1.4008013528934031</v>
      </c>
      <c r="K786" s="103">
        <v>43755</v>
      </c>
      <c r="L786" s="104">
        <v>9.7222222222222224E-3</v>
      </c>
      <c r="M786" s="105">
        <v>-3053</v>
      </c>
      <c r="N786" s="105">
        <v>2033</v>
      </c>
      <c r="O786" s="105">
        <v>-7</v>
      </c>
      <c r="P786" s="105">
        <v>-1</v>
      </c>
      <c r="Q786" s="99">
        <v>844734</v>
      </c>
      <c r="R786" s="99">
        <v>92745</v>
      </c>
      <c r="S786" s="106">
        <v>4.9106560000000004E-4</v>
      </c>
      <c r="T786" s="106">
        <v>2.4E-8</v>
      </c>
      <c r="U786" s="2">
        <f t="shared" si="111"/>
        <v>5.3382350000000104E-5</v>
      </c>
      <c r="V786" s="145"/>
      <c r="W786" s="145"/>
    </row>
    <row r="787" spans="1:23" x14ac:dyDescent="0.2">
      <c r="A787" s="99" t="s">
        <v>1196</v>
      </c>
      <c r="B787" s="99" t="s">
        <v>1028</v>
      </c>
      <c r="C787" s="9">
        <f t="shared" si="109"/>
        <v>-3.7350297162204171</v>
      </c>
      <c r="D787" s="9">
        <f t="shared" si="110"/>
        <v>0.11765367898321653</v>
      </c>
      <c r="E787" s="100"/>
      <c r="F787" s="101">
        <v>-10.02933</v>
      </c>
      <c r="G787" s="101">
        <v>0.15509091999999999</v>
      </c>
      <c r="H787" s="101">
        <v>2.7159460000000002</v>
      </c>
      <c r="I787" s="102">
        <v>1.9350394999999998</v>
      </c>
      <c r="J787" s="101">
        <f t="shared" si="108"/>
        <v>1.4035610125788132</v>
      </c>
      <c r="K787" s="103">
        <v>43755</v>
      </c>
      <c r="L787" s="104">
        <v>1.1805555555555555E-2</v>
      </c>
      <c r="M787" s="105">
        <v>-3080</v>
      </c>
      <c r="N787" s="105">
        <v>2033</v>
      </c>
      <c r="O787" s="105">
        <v>-8</v>
      </c>
      <c r="P787" s="105">
        <v>-2</v>
      </c>
      <c r="Q787" s="99">
        <v>844734</v>
      </c>
      <c r="R787" s="99">
        <v>92745</v>
      </c>
      <c r="S787" s="106">
        <v>4.1874330000000001E-4</v>
      </c>
      <c r="T787" s="106">
        <v>2.4E-8</v>
      </c>
      <c r="U787" s="2">
        <f t="shared" si="111"/>
        <v>-1.8939949999999934E-5</v>
      </c>
      <c r="V787" s="145"/>
      <c r="W787" s="145"/>
    </row>
    <row r="788" spans="1:23" x14ac:dyDescent="0.2">
      <c r="A788" s="99" t="s">
        <v>1197</v>
      </c>
      <c r="B788" s="99" t="s">
        <v>1029</v>
      </c>
      <c r="C788" s="9">
        <f t="shared" si="109"/>
        <v>-5.0401553667225318</v>
      </c>
      <c r="D788" s="9">
        <f t="shared" si="110"/>
        <v>0.11765367898321653</v>
      </c>
      <c r="E788" s="100"/>
      <c r="F788" s="101">
        <v>-11.32621</v>
      </c>
      <c r="G788" s="101">
        <v>0.19521518000000002</v>
      </c>
      <c r="H788" s="101">
        <v>2.7120150000000001</v>
      </c>
      <c r="I788" s="102">
        <v>1.9252200000000002</v>
      </c>
      <c r="J788" s="101">
        <f t="shared" si="108"/>
        <v>1.4086779692710443</v>
      </c>
      <c r="K788" s="103">
        <v>43755</v>
      </c>
      <c r="L788" s="104">
        <v>1.3888888888888888E-2</v>
      </c>
      <c r="M788" s="105">
        <v>-3109</v>
      </c>
      <c r="N788" s="105">
        <v>2060</v>
      </c>
      <c r="O788" s="105">
        <v>-8</v>
      </c>
      <c r="P788" s="105">
        <v>-3</v>
      </c>
      <c r="Q788" s="99">
        <v>844734</v>
      </c>
      <c r="R788" s="99">
        <v>92745</v>
      </c>
      <c r="S788" s="106">
        <v>4.1235209999999998E-4</v>
      </c>
      <c r="T788" s="106">
        <v>2.4E-8</v>
      </c>
      <c r="U788" s="2">
        <f t="shared" si="111"/>
        <v>-2.5331149999999962E-5</v>
      </c>
      <c r="V788" s="145"/>
      <c r="W788" s="145"/>
    </row>
    <row r="789" spans="1:23" x14ac:dyDescent="0.2">
      <c r="A789" s="99" t="s">
        <v>1198</v>
      </c>
      <c r="B789" s="99" t="s">
        <v>1030</v>
      </c>
      <c r="C789" s="9">
        <f t="shared" si="109"/>
        <v>-5.256975212352466</v>
      </c>
      <c r="D789" s="9">
        <f t="shared" si="110"/>
        <v>0.11765367898321653</v>
      </c>
      <c r="E789" s="100"/>
      <c r="F789" s="101">
        <v>-11.54166</v>
      </c>
      <c r="G789" s="101">
        <v>0.17292004</v>
      </c>
      <c r="H789" s="101">
        <v>2.6739280000000001</v>
      </c>
      <c r="I789" s="102">
        <v>1.9193054999999999</v>
      </c>
      <c r="J789" s="101">
        <f t="shared" si="108"/>
        <v>1.393174770769948</v>
      </c>
      <c r="K789" s="103">
        <v>43755</v>
      </c>
      <c r="L789" s="104">
        <v>1.5972222222222221E-2</v>
      </c>
      <c r="M789" s="105">
        <v>-3184</v>
      </c>
      <c r="N789" s="105">
        <v>2109</v>
      </c>
      <c r="O789" s="105">
        <v>-9</v>
      </c>
      <c r="P789" s="105">
        <v>-3</v>
      </c>
      <c r="Q789" s="99">
        <v>844734</v>
      </c>
      <c r="R789" s="99">
        <v>92745</v>
      </c>
      <c r="S789" s="106">
        <v>5.6313339999999998E-4</v>
      </c>
      <c r="T789" s="106">
        <v>2.3000000000000001E-8</v>
      </c>
      <c r="U789" s="2">
        <f t="shared" si="111"/>
        <v>1.2545015000000004E-4</v>
      </c>
      <c r="V789" s="145"/>
      <c r="W789" s="145"/>
    </row>
    <row r="790" spans="1:23" x14ac:dyDescent="0.2">
      <c r="A790" s="91" t="s">
        <v>1199</v>
      </c>
      <c r="B790" s="91" t="s">
        <v>1031</v>
      </c>
      <c r="C790" s="76">
        <f t="shared" si="109"/>
        <v>-0.67271331409979318</v>
      </c>
      <c r="D790" s="76">
        <f t="shared" si="110"/>
        <v>0.11765367898321653</v>
      </c>
      <c r="E790" s="92"/>
      <c r="F790" s="93">
        <v>-6.9863609999999996</v>
      </c>
      <c r="G790" s="93">
        <v>0.13313926000000001</v>
      </c>
      <c r="H790" s="93">
        <v>2.4260969999999999</v>
      </c>
      <c r="I790" s="94">
        <v>1.9092229999999999</v>
      </c>
      <c r="J790" s="93">
        <f t="shared" si="108"/>
        <v>1.2707247922322327</v>
      </c>
      <c r="K790" s="95">
        <v>43755</v>
      </c>
      <c r="L790" s="96">
        <v>1.8055555555555554E-2</v>
      </c>
      <c r="M790" s="97">
        <v>-3422</v>
      </c>
      <c r="N790" s="97">
        <v>2249</v>
      </c>
      <c r="O790" s="97">
        <v>-6</v>
      </c>
      <c r="P790" s="97">
        <v>-1</v>
      </c>
      <c r="Q790" s="91">
        <v>844734</v>
      </c>
      <c r="R790" s="91">
        <v>92745</v>
      </c>
      <c r="S790" s="98">
        <v>6.6913830000000004E-3</v>
      </c>
      <c r="T790" s="98">
        <v>2.4E-8</v>
      </c>
      <c r="U790" s="82">
        <f t="shared" si="111"/>
        <v>6.2536997500000002E-3</v>
      </c>
      <c r="V790" s="150"/>
      <c r="W790" s="156" t="s">
        <v>1333</v>
      </c>
    </row>
    <row r="791" spans="1:23" x14ac:dyDescent="0.2">
      <c r="A791" s="99" t="s">
        <v>1200</v>
      </c>
      <c r="B791" s="99" t="s">
        <v>1032</v>
      </c>
      <c r="C791" s="9">
        <f t="shared" si="109"/>
        <v>-5.4428797381507188</v>
      </c>
      <c r="D791" s="9">
        <f t="shared" si="110"/>
        <v>0.11765367898321653</v>
      </c>
      <c r="E791" s="100"/>
      <c r="F791" s="101">
        <v>-11.72639</v>
      </c>
      <c r="G791" s="101">
        <v>0.30383640000000001</v>
      </c>
      <c r="H791" s="101">
        <v>2.7705600000000001</v>
      </c>
      <c r="I791" s="102">
        <v>1.9092979999999997</v>
      </c>
      <c r="J791" s="101">
        <f t="shared" si="108"/>
        <v>1.4510883057542618</v>
      </c>
      <c r="K791" s="103">
        <v>43755</v>
      </c>
      <c r="L791" s="104">
        <v>2.013888888888889E-2</v>
      </c>
      <c r="M791" s="105">
        <v>-3435</v>
      </c>
      <c r="N791" s="105">
        <v>2306</v>
      </c>
      <c r="O791" s="105">
        <v>-7</v>
      </c>
      <c r="P791" s="105">
        <v>1</v>
      </c>
      <c r="Q791" s="99">
        <v>844734</v>
      </c>
      <c r="R791" s="99">
        <v>92745</v>
      </c>
      <c r="S791" s="106">
        <v>8.777473E-4</v>
      </c>
      <c r="T791" s="106">
        <v>2.4E-8</v>
      </c>
      <c r="U791" s="2">
        <f t="shared" si="111"/>
        <v>4.4006405000000006E-4</v>
      </c>
      <c r="V791" s="145"/>
      <c r="W791" s="145"/>
    </row>
    <row r="792" spans="1:23" x14ac:dyDescent="0.2">
      <c r="A792" s="91" t="s">
        <v>1201</v>
      </c>
      <c r="B792" s="91" t="s">
        <v>1033</v>
      </c>
      <c r="C792" s="76">
        <f t="shared" si="109"/>
        <v>-1.0695353954625064</v>
      </c>
      <c r="D792" s="76">
        <f t="shared" si="110"/>
        <v>0.11765367898321653</v>
      </c>
      <c r="E792" s="92"/>
      <c r="F792" s="93">
        <v>-7.3806760000000002</v>
      </c>
      <c r="G792" s="93">
        <v>0.17502467999999999</v>
      </c>
      <c r="H792" s="93">
        <v>2.4017539999999999</v>
      </c>
      <c r="I792" s="94">
        <v>1.8945404999999997</v>
      </c>
      <c r="J792" s="93">
        <f t="shared" si="108"/>
        <v>1.2677237567631836</v>
      </c>
      <c r="K792" s="95">
        <v>43755</v>
      </c>
      <c r="L792" s="96">
        <v>2.2222222222222223E-2</v>
      </c>
      <c r="M792" s="97">
        <v>-3538</v>
      </c>
      <c r="N792" s="97">
        <v>2403</v>
      </c>
      <c r="O792" s="97">
        <v>-3</v>
      </c>
      <c r="P792" s="97">
        <v>-2</v>
      </c>
      <c r="Q792" s="91">
        <v>844734</v>
      </c>
      <c r="R792" s="91">
        <v>92745</v>
      </c>
      <c r="S792" s="98">
        <v>6.6077699999999998E-3</v>
      </c>
      <c r="T792" s="98">
        <v>2.4E-8</v>
      </c>
      <c r="U792" s="82">
        <f t="shared" si="111"/>
        <v>6.1700867499999996E-3</v>
      </c>
      <c r="V792" s="150"/>
      <c r="W792" s="156" t="s">
        <v>1333</v>
      </c>
    </row>
    <row r="793" spans="1:23" x14ac:dyDescent="0.2">
      <c r="A793" s="91" t="s">
        <v>1202</v>
      </c>
      <c r="B793" s="91" t="s">
        <v>1034</v>
      </c>
      <c r="C793" s="76">
        <f t="shared" si="109"/>
        <v>-0.98533240960163582</v>
      </c>
      <c r="D793" s="76">
        <f t="shared" si="110"/>
        <v>0.11765367898321653</v>
      </c>
      <c r="E793" s="92"/>
      <c r="F793" s="93">
        <v>-7.2970050000000004</v>
      </c>
      <c r="G793" s="93">
        <v>0.23244899999999999</v>
      </c>
      <c r="H793" s="93">
        <v>2.3562310000000002</v>
      </c>
      <c r="I793" s="94">
        <v>1.8951789999999997</v>
      </c>
      <c r="J793" s="93">
        <f t="shared" si="108"/>
        <v>1.2432762287889432</v>
      </c>
      <c r="K793" s="95">
        <v>43755</v>
      </c>
      <c r="L793" s="96">
        <v>2.361111111111111E-2</v>
      </c>
      <c r="M793" s="97">
        <v>-3581</v>
      </c>
      <c r="N793" s="97">
        <v>2423</v>
      </c>
      <c r="O793" s="97">
        <v>-4</v>
      </c>
      <c r="P793" s="97">
        <v>-5</v>
      </c>
      <c r="Q793" s="91">
        <v>844734</v>
      </c>
      <c r="R793" s="91">
        <v>92745</v>
      </c>
      <c r="S793" s="98">
        <v>6.5284000000000002E-3</v>
      </c>
      <c r="T793" s="98">
        <v>2.4E-8</v>
      </c>
      <c r="U793" s="82">
        <f t="shared" si="111"/>
        <v>6.09071675E-3</v>
      </c>
      <c r="V793" s="150"/>
      <c r="W793" s="156" t="s">
        <v>1333</v>
      </c>
    </row>
    <row r="794" spans="1:23" x14ac:dyDescent="0.2">
      <c r="A794" s="99" t="s">
        <v>1203</v>
      </c>
      <c r="B794" s="99" t="s">
        <v>1035</v>
      </c>
      <c r="C794" s="9">
        <f t="shared" si="109"/>
        <v>-5.6009081454808651</v>
      </c>
      <c r="D794" s="9">
        <f t="shared" si="110"/>
        <v>0.11765367898321653</v>
      </c>
      <c r="E794" s="100"/>
      <c r="F794" s="101">
        <v>-11.883419999999999</v>
      </c>
      <c r="G794" s="101">
        <v>0.21302299999999999</v>
      </c>
      <c r="H794" s="101">
        <v>2.6287470000000002</v>
      </c>
      <c r="I794" s="102">
        <v>1.8849275000000001</v>
      </c>
      <c r="J794" s="101">
        <f t="shared" si="108"/>
        <v>1.3946143817202519</v>
      </c>
      <c r="K794" s="103">
        <v>43755</v>
      </c>
      <c r="L794" s="104">
        <v>2.5694444444444443E-2</v>
      </c>
      <c r="M794" s="105">
        <v>-3643</v>
      </c>
      <c r="N794" s="105">
        <v>2451</v>
      </c>
      <c r="O794" s="105">
        <v>-6</v>
      </c>
      <c r="P794" s="105">
        <v>-2</v>
      </c>
      <c r="Q794" s="99">
        <v>844734</v>
      </c>
      <c r="R794" s="99">
        <v>92745</v>
      </c>
      <c r="S794" s="106">
        <v>6.3618769999999999E-4</v>
      </c>
      <c r="T794" s="106">
        <v>2.4E-8</v>
      </c>
      <c r="U794" s="2">
        <f t="shared" si="111"/>
        <v>1.9850445000000005E-4</v>
      </c>
      <c r="V794" s="145"/>
      <c r="W794" s="145"/>
    </row>
    <row r="795" spans="1:23" x14ac:dyDescent="0.2">
      <c r="A795" s="99" t="s">
        <v>1204</v>
      </c>
      <c r="B795" s="99" t="s">
        <v>1036</v>
      </c>
      <c r="C795" s="9">
        <f t="shared" si="109"/>
        <v>-5.6455602529331683</v>
      </c>
      <c r="D795" s="9">
        <f t="shared" si="110"/>
        <v>0.11765367898321653</v>
      </c>
      <c r="E795" s="100"/>
      <c r="F795" s="101">
        <v>-11.92779</v>
      </c>
      <c r="G795" s="101">
        <v>0.1520891</v>
      </c>
      <c r="H795" s="101">
        <v>2.611399</v>
      </c>
      <c r="I795" s="102">
        <v>1.8754079999999995</v>
      </c>
      <c r="J795" s="101">
        <f t="shared" si="108"/>
        <v>1.3924431377065687</v>
      </c>
      <c r="K795" s="103">
        <v>43755</v>
      </c>
      <c r="L795" s="104">
        <v>2.7777777777777776E-2</v>
      </c>
      <c r="M795" s="105">
        <v>-3690</v>
      </c>
      <c r="N795" s="105">
        <v>2496</v>
      </c>
      <c r="O795" s="105">
        <v>-7</v>
      </c>
      <c r="P795" s="105">
        <v>0</v>
      </c>
      <c r="Q795" s="99">
        <v>844734</v>
      </c>
      <c r="R795" s="99">
        <v>92745</v>
      </c>
      <c r="S795" s="106">
        <v>4.1503610000000001E-4</v>
      </c>
      <c r="T795" s="106">
        <v>2.4E-8</v>
      </c>
      <c r="U795" s="2">
        <f t="shared" si="111"/>
        <v>-2.2647149999999931E-5</v>
      </c>
      <c r="V795" s="145"/>
      <c r="W795" s="145"/>
    </row>
    <row r="796" spans="1:23" x14ac:dyDescent="0.2">
      <c r="A796" s="99" t="s">
        <v>1205</v>
      </c>
      <c r="B796" s="99" t="s">
        <v>1037</v>
      </c>
      <c r="C796" s="9">
        <f t="shared" si="109"/>
        <v>-4.0608683312963745</v>
      </c>
      <c r="D796" s="9">
        <f t="shared" si="110"/>
        <v>0.11765367898321653</v>
      </c>
      <c r="E796" s="100"/>
      <c r="F796" s="101">
        <v>-10.353109999999999</v>
      </c>
      <c r="G796" s="101">
        <v>0.15259531999999998</v>
      </c>
      <c r="H796" s="101">
        <v>2.5678839999999998</v>
      </c>
      <c r="I796" s="102">
        <v>1.8792760000000002</v>
      </c>
      <c r="J796" s="101">
        <f t="shared" si="108"/>
        <v>1.3664219625004521</v>
      </c>
      <c r="K796" s="103">
        <v>43755</v>
      </c>
      <c r="L796" s="104">
        <v>2.9861111111111113E-2</v>
      </c>
      <c r="M796" s="105">
        <v>-3769</v>
      </c>
      <c r="N796" s="105">
        <v>2568</v>
      </c>
      <c r="O796" s="105">
        <v>-8</v>
      </c>
      <c r="P796" s="105">
        <v>-2</v>
      </c>
      <c r="Q796" s="99">
        <v>844734</v>
      </c>
      <c r="R796" s="99">
        <v>92745</v>
      </c>
      <c r="S796" s="106">
        <v>7.8562819999999998E-4</v>
      </c>
      <c r="T796" s="106">
        <v>2.4E-8</v>
      </c>
      <c r="U796" s="2">
        <f t="shared" si="111"/>
        <v>3.4794495000000004E-4</v>
      </c>
      <c r="V796" s="145"/>
      <c r="W796" s="145"/>
    </row>
    <row r="797" spans="1:23" x14ac:dyDescent="0.2">
      <c r="A797" s="91" t="s">
        <v>1206</v>
      </c>
      <c r="B797" s="91" t="s">
        <v>1038</v>
      </c>
      <c r="C797" s="76">
        <f t="shared" si="109"/>
        <v>-2.1552971271399102</v>
      </c>
      <c r="D797" s="76">
        <f t="shared" si="110"/>
        <v>0.11765367898321653</v>
      </c>
      <c r="E797" s="92"/>
      <c r="F797" s="93">
        <v>-8.4595780000000005</v>
      </c>
      <c r="G797" s="93">
        <v>0.24302460000000001</v>
      </c>
      <c r="H797" s="93">
        <v>2.4146719999999999</v>
      </c>
      <c r="I797" s="94">
        <v>1.8799710000000001</v>
      </c>
      <c r="J797" s="93">
        <f t="shared" si="108"/>
        <v>1.2844198128588153</v>
      </c>
      <c r="K797" s="95">
        <v>43755</v>
      </c>
      <c r="L797" s="96">
        <v>3.1944444444444442E-2</v>
      </c>
      <c r="M797" s="97">
        <v>-3825</v>
      </c>
      <c r="N797" s="97">
        <v>2565</v>
      </c>
      <c r="O797" s="97">
        <v>-6</v>
      </c>
      <c r="P797" s="97">
        <v>-4</v>
      </c>
      <c r="Q797" s="91">
        <v>844734</v>
      </c>
      <c r="R797" s="91">
        <v>92745</v>
      </c>
      <c r="S797" s="98">
        <v>6.7103029999999999E-3</v>
      </c>
      <c r="T797" s="98">
        <v>2.4E-8</v>
      </c>
      <c r="U797" s="82">
        <f t="shared" si="111"/>
        <v>6.2726197499999997E-3</v>
      </c>
      <c r="V797" s="150"/>
      <c r="W797" s="156" t="s">
        <v>1333</v>
      </c>
    </row>
    <row r="798" spans="1:23" x14ac:dyDescent="0.2">
      <c r="A798" s="99" t="s">
        <v>1207</v>
      </c>
      <c r="B798" s="99" t="s">
        <v>1039</v>
      </c>
      <c r="C798" s="9">
        <f t="shared" si="109"/>
        <v>-5.4835265404946654</v>
      </c>
      <c r="D798" s="9">
        <f t="shared" si="110"/>
        <v>0.11765367898321653</v>
      </c>
      <c r="E798" s="100"/>
      <c r="F798" s="101">
        <v>-11.766780000000001</v>
      </c>
      <c r="G798" s="101">
        <v>0.14753195999999999</v>
      </c>
      <c r="H798" s="101">
        <v>2.6161690000000002</v>
      </c>
      <c r="I798" s="102">
        <v>1.8735119999999998</v>
      </c>
      <c r="J798" s="101">
        <f t="shared" si="108"/>
        <v>1.3963983150361463</v>
      </c>
      <c r="K798" s="103">
        <v>43755</v>
      </c>
      <c r="L798" s="104">
        <v>3.4027777777777775E-2</v>
      </c>
      <c r="M798" s="105">
        <v>-3908</v>
      </c>
      <c r="N798" s="105">
        <v>2569</v>
      </c>
      <c r="O798" s="105">
        <v>-9</v>
      </c>
      <c r="P798" s="105">
        <v>-4</v>
      </c>
      <c r="Q798" s="99">
        <v>844734</v>
      </c>
      <c r="R798" s="99">
        <v>92745</v>
      </c>
      <c r="S798" s="106">
        <v>6.5839329999999995E-4</v>
      </c>
      <c r="T798" s="106">
        <v>2.3000000000000001E-8</v>
      </c>
      <c r="U798" s="2">
        <f t="shared" si="111"/>
        <v>2.2071005000000001E-4</v>
      </c>
      <c r="V798" s="145"/>
      <c r="W798" s="145"/>
    </row>
    <row r="799" spans="1:23" x14ac:dyDescent="0.2">
      <c r="A799" s="99" t="s">
        <v>1208</v>
      </c>
      <c r="B799" s="99" t="s">
        <v>1040</v>
      </c>
      <c r="C799" s="9">
        <f t="shared" si="109"/>
        <v>-5.9721737637209449</v>
      </c>
      <c r="D799" s="9">
        <f t="shared" si="110"/>
        <v>0.11765367898321653</v>
      </c>
      <c r="E799" s="100"/>
      <c r="F799" s="101">
        <v>-12.25234</v>
      </c>
      <c r="G799" s="101">
        <v>0.1669177</v>
      </c>
      <c r="H799" s="101">
        <v>2.6101760000000001</v>
      </c>
      <c r="I799" s="102">
        <v>1.8611389999999999</v>
      </c>
      <c r="J799" s="101">
        <f t="shared" si="108"/>
        <v>1.4024616108737715</v>
      </c>
      <c r="K799" s="103">
        <v>43755</v>
      </c>
      <c r="L799" s="104">
        <v>3.6111111111111108E-2</v>
      </c>
      <c r="M799" s="105">
        <v>-3967</v>
      </c>
      <c r="N799" s="105">
        <v>2588</v>
      </c>
      <c r="O799" s="105">
        <v>-9</v>
      </c>
      <c r="P799" s="105">
        <v>-3</v>
      </c>
      <c r="Q799" s="99">
        <v>844734</v>
      </c>
      <c r="R799" s="99">
        <v>92745</v>
      </c>
      <c r="S799" s="106">
        <v>4.4027079999999999E-4</v>
      </c>
      <c r="T799" s="106">
        <v>2.4E-8</v>
      </c>
      <c r="U799" s="2">
        <f t="shared" si="111"/>
        <v>2.5875500000000461E-6</v>
      </c>
      <c r="V799" s="145"/>
      <c r="W799" s="145"/>
    </row>
    <row r="800" spans="1:23" x14ac:dyDescent="0.2">
      <c r="V800" s="145"/>
      <c r="W800" s="145"/>
    </row>
    <row r="801" spans="1:23" x14ac:dyDescent="0.2">
      <c r="A801" s="83" t="s">
        <v>1209</v>
      </c>
      <c r="B801" s="83" t="s">
        <v>101</v>
      </c>
      <c r="C801" s="84"/>
      <c r="D801" s="84"/>
      <c r="E801" s="85"/>
      <c r="F801" s="86">
        <v>6.0498130000000003</v>
      </c>
      <c r="G801" s="86">
        <v>0.18417718</v>
      </c>
      <c r="H801" s="86">
        <v>2.6173039999999999</v>
      </c>
      <c r="I801" s="84">
        <v>1.847977</v>
      </c>
      <c r="J801" s="86">
        <f>H801/I801</f>
        <v>1.416307670495899</v>
      </c>
      <c r="K801" s="87">
        <v>43755</v>
      </c>
      <c r="L801" s="88">
        <v>3.8194444444444448E-2</v>
      </c>
      <c r="M801" s="89">
        <v>3425</v>
      </c>
      <c r="N801" s="89">
        <v>-1463</v>
      </c>
      <c r="O801" s="89">
        <v>-9</v>
      </c>
      <c r="P801" s="89">
        <v>6</v>
      </c>
      <c r="Q801" s="83">
        <v>844734</v>
      </c>
      <c r="R801" s="83">
        <v>92745</v>
      </c>
      <c r="S801" s="90">
        <v>4.5059370000000002E-4</v>
      </c>
      <c r="T801" s="90">
        <v>2.3000000000000001E-8</v>
      </c>
      <c r="U801" s="83"/>
      <c r="V801" s="151"/>
      <c r="W801" s="151"/>
    </row>
    <row r="802" spans="1:23" x14ac:dyDescent="0.2">
      <c r="A802" s="83" t="s">
        <v>1210</v>
      </c>
      <c r="B802" s="83" t="s">
        <v>1211</v>
      </c>
      <c r="C802" s="84"/>
      <c r="D802" s="84"/>
      <c r="E802" s="85"/>
      <c r="F802" s="86">
        <v>5.8515199999999998</v>
      </c>
      <c r="G802" s="86">
        <v>0.19640674</v>
      </c>
      <c r="H802" s="86">
        <v>2.761244</v>
      </c>
      <c r="I802" s="84">
        <v>1.9224035000000002</v>
      </c>
      <c r="J802" s="86">
        <f>H802/I802</f>
        <v>1.4363498609943228</v>
      </c>
      <c r="K802" s="87">
        <v>43755</v>
      </c>
      <c r="L802" s="88">
        <v>4.0972222222222222E-2</v>
      </c>
      <c r="M802" s="89">
        <v>3425</v>
      </c>
      <c r="N802" s="89">
        <v>-1493</v>
      </c>
      <c r="O802" s="89">
        <v>-9</v>
      </c>
      <c r="P802" s="89">
        <v>6</v>
      </c>
      <c r="Q802" s="83">
        <v>844734</v>
      </c>
      <c r="R802" s="83">
        <v>92745</v>
      </c>
      <c r="S802" s="90">
        <v>4.3944919999999997E-4</v>
      </c>
      <c r="T802" s="90">
        <v>2.4E-8</v>
      </c>
      <c r="U802" s="83"/>
      <c r="V802" s="151"/>
      <c r="W802" s="151"/>
    </row>
    <row r="803" spans="1:23" x14ac:dyDescent="0.2">
      <c r="A803" s="83" t="s">
        <v>1212</v>
      </c>
      <c r="B803" s="83" t="s">
        <v>101</v>
      </c>
      <c r="C803" s="84"/>
      <c r="D803" s="84"/>
      <c r="E803" s="85"/>
      <c r="F803" s="86">
        <v>5.941662</v>
      </c>
      <c r="G803" s="86">
        <v>0.18494733999999999</v>
      </c>
      <c r="H803" s="86">
        <v>2.7884380000000002</v>
      </c>
      <c r="I803" s="84">
        <v>1.9549230000000002</v>
      </c>
      <c r="J803" s="86">
        <f>H803/I803</f>
        <v>1.426367176610025</v>
      </c>
      <c r="K803" s="87">
        <v>43755</v>
      </c>
      <c r="L803" s="88">
        <v>4.3055555555555555E-2</v>
      </c>
      <c r="M803" s="89">
        <v>3425</v>
      </c>
      <c r="N803" s="89">
        <v>-1523</v>
      </c>
      <c r="O803" s="89">
        <v>-9</v>
      </c>
      <c r="P803" s="89">
        <v>5</v>
      </c>
      <c r="Q803" s="83">
        <v>844734</v>
      </c>
      <c r="R803" s="83">
        <v>92745</v>
      </c>
      <c r="S803" s="90">
        <v>4.389781E-4</v>
      </c>
      <c r="T803" s="90">
        <v>2.3000000000000001E-8</v>
      </c>
      <c r="U803" s="83"/>
      <c r="V803" s="151"/>
      <c r="W803" s="151"/>
    </row>
    <row r="804" spans="1:23" x14ac:dyDescent="0.2">
      <c r="A804" s="83" t="s">
        <v>1213</v>
      </c>
      <c r="B804" s="83" t="s">
        <v>101</v>
      </c>
      <c r="C804" s="84"/>
      <c r="D804" s="84"/>
      <c r="E804" s="85"/>
      <c r="F804" s="86">
        <v>5.916455</v>
      </c>
      <c r="G804" s="86">
        <v>0.16167784000000002</v>
      </c>
      <c r="H804" s="86">
        <v>2.7793299999999999</v>
      </c>
      <c r="I804" s="84">
        <v>1.9547725000000002</v>
      </c>
      <c r="J804" s="86">
        <f>H804/I804</f>
        <v>1.4218176283940969</v>
      </c>
      <c r="K804" s="87">
        <v>43755</v>
      </c>
      <c r="L804" s="88">
        <v>4.5138888888888888E-2</v>
      </c>
      <c r="M804" s="89">
        <v>3425</v>
      </c>
      <c r="N804" s="89">
        <v>-1553</v>
      </c>
      <c r="O804" s="89">
        <v>-9</v>
      </c>
      <c r="P804" s="89">
        <v>5</v>
      </c>
      <c r="Q804" s="83">
        <v>844734</v>
      </c>
      <c r="R804" s="83">
        <v>92745</v>
      </c>
      <c r="S804" s="90">
        <v>4.425651E-4</v>
      </c>
      <c r="T804" s="90">
        <v>2.4E-8</v>
      </c>
      <c r="U804" s="83"/>
      <c r="V804" s="151"/>
      <c r="W804" s="151"/>
    </row>
    <row r="805" spans="1:23" x14ac:dyDescent="0.2">
      <c r="A805" s="38"/>
      <c r="B805" s="38" t="s">
        <v>20</v>
      </c>
      <c r="C805" s="39"/>
      <c r="D805" s="39"/>
      <c r="E805" s="40"/>
      <c r="F805" s="39">
        <f xml:space="preserve"> AVERAGE($F$801:$F$804)</f>
        <v>5.9398625000000003</v>
      </c>
      <c r="G805" s="39">
        <f xml:space="preserve"> 2 * STDEV($F$801:$F$804)</f>
        <v>0.16510464969426755</v>
      </c>
      <c r="H805" s="39"/>
      <c r="I805" s="39"/>
      <c r="J805" s="39"/>
      <c r="K805" s="41"/>
      <c r="L805" s="42"/>
      <c r="M805" s="43"/>
      <c r="N805" s="43"/>
      <c r="O805" s="43"/>
      <c r="P805" s="43"/>
      <c r="Q805" s="38"/>
      <c r="R805" s="38"/>
      <c r="S805" s="44">
        <f xml:space="preserve"> AVERAGE(S801:S804)</f>
        <v>4.4289652500000004E-4</v>
      </c>
      <c r="T805" s="44"/>
      <c r="U805" s="38"/>
      <c r="V805" s="143"/>
      <c r="W805" s="143"/>
    </row>
    <row r="806" spans="1:23" x14ac:dyDescent="0.2">
      <c r="A806" s="45"/>
      <c r="B806" s="45" t="s">
        <v>21</v>
      </c>
      <c r="C806" s="46">
        <v>12.33</v>
      </c>
      <c r="D806" s="46"/>
      <c r="E806" s="47">
        <f>((F806/1000+1)/(C806/1000+1)-1)*1000</f>
        <v>-6.3178978198807911</v>
      </c>
      <c r="F806" s="46">
        <f xml:space="preserve"> AVERAGE($F$773:$F$776,$F$801:$F$804)</f>
        <v>5.9342024999999996</v>
      </c>
      <c r="G806" s="46">
        <f xml:space="preserve"> 2 * STDEV($F$773:$F$776,$F$801:$F$804)</f>
        <v>0.11765367898321653</v>
      </c>
      <c r="H806" s="46"/>
      <c r="I806" s="46"/>
      <c r="J806" s="46"/>
      <c r="K806" s="48"/>
      <c r="L806" s="49"/>
      <c r="M806" s="50"/>
      <c r="N806" s="50"/>
      <c r="O806" s="50"/>
      <c r="P806" s="50"/>
      <c r="Q806" s="45"/>
      <c r="R806" s="45"/>
      <c r="S806" s="51">
        <f xml:space="preserve"> AVERAGE(S773:S776,S801:S804)</f>
        <v>4.3768324999999994E-4</v>
      </c>
      <c r="T806" s="51"/>
      <c r="U806" s="45"/>
      <c r="V806" s="144"/>
      <c r="W806" s="144"/>
    </row>
    <row r="807" spans="1:23" x14ac:dyDescent="0.2">
      <c r="V807" s="145"/>
      <c r="W807" s="145"/>
    </row>
    <row r="808" spans="1:23" x14ac:dyDescent="0.2">
      <c r="A808" s="99" t="s">
        <v>1214</v>
      </c>
      <c r="B808" s="99" t="s">
        <v>1041</v>
      </c>
      <c r="C808" s="9">
        <f>((F808/1000+1)/($E$834/1000+1)-1)*1000</f>
        <v>-5.3634780329385734</v>
      </c>
      <c r="D808" s="9">
        <f>$G$834</f>
        <v>0.23193102673963217</v>
      </c>
      <c r="E808" s="100"/>
      <c r="F808" s="101">
        <v>-11.58785</v>
      </c>
      <c r="G808" s="101">
        <v>0.20438620000000002</v>
      </c>
      <c r="H808" s="101">
        <v>2.7498200000000002</v>
      </c>
      <c r="I808" s="102">
        <v>1.9590155</v>
      </c>
      <c r="J808" s="101">
        <f t="shared" ref="J808:J827" si="112">H808/I808</f>
        <v>1.4036744477008989</v>
      </c>
      <c r="K808" s="103">
        <v>43755</v>
      </c>
      <c r="L808" s="104">
        <v>4.7222222222222221E-2</v>
      </c>
      <c r="M808" s="105">
        <v>-4013</v>
      </c>
      <c r="N808" s="105">
        <v>2621</v>
      </c>
      <c r="O808" s="105">
        <v>-8</v>
      </c>
      <c r="P808" s="105">
        <v>-2</v>
      </c>
      <c r="Q808" s="99">
        <v>844734</v>
      </c>
      <c r="R808" s="99">
        <v>92745</v>
      </c>
      <c r="S808" s="106">
        <v>4.0196619999999998E-4</v>
      </c>
      <c r="T808" s="106">
        <v>2.4E-8</v>
      </c>
      <c r="U808" s="2">
        <f>S808-$S$834</f>
        <v>-4.4214225000000016E-5</v>
      </c>
      <c r="V808" s="145"/>
      <c r="W808" s="145"/>
    </row>
    <row r="809" spans="1:23" x14ac:dyDescent="0.2">
      <c r="A809" s="99" t="s">
        <v>1215</v>
      </c>
      <c r="B809" s="99" t="s">
        <v>1042</v>
      </c>
      <c r="C809" s="9">
        <f t="shared" ref="C809:C827" si="113">((F809/1000+1)/($E$834/1000+1)-1)*1000</f>
        <v>-1.1867473183062582</v>
      </c>
      <c r="D809" s="9">
        <f t="shared" ref="D809:D827" si="114">$G$834</f>
        <v>0.23193102673963217</v>
      </c>
      <c r="E809" s="100"/>
      <c r="F809" s="101">
        <v>-7.4372569999999998</v>
      </c>
      <c r="G809" s="101">
        <v>0.17649847999999999</v>
      </c>
      <c r="H809" s="101">
        <v>2.7447050000000002</v>
      </c>
      <c r="I809" s="102">
        <v>1.9545659999999998</v>
      </c>
      <c r="J809" s="101">
        <f t="shared" si="112"/>
        <v>1.4042529134344917</v>
      </c>
      <c r="K809" s="103">
        <v>43755</v>
      </c>
      <c r="L809" s="104">
        <v>4.9305555555555554E-2</v>
      </c>
      <c r="M809" s="105">
        <v>-2192</v>
      </c>
      <c r="N809" s="105">
        <v>2056</v>
      </c>
      <c r="O809" s="105">
        <v>-4</v>
      </c>
      <c r="P809" s="105">
        <v>4</v>
      </c>
      <c r="Q809" s="99">
        <v>844734</v>
      </c>
      <c r="R809" s="99">
        <v>92745</v>
      </c>
      <c r="S809" s="106">
        <v>4.2917090000000002E-4</v>
      </c>
      <c r="T809" s="106">
        <v>2.4E-8</v>
      </c>
      <c r="U809" s="2">
        <f t="shared" ref="U809:U827" si="115">S809-$S$834</f>
        <v>-1.7009524999999975E-5</v>
      </c>
      <c r="V809" s="145"/>
      <c r="W809" s="145"/>
    </row>
    <row r="810" spans="1:23" x14ac:dyDescent="0.2">
      <c r="A810" s="99" t="s">
        <v>1216</v>
      </c>
      <c r="B810" s="99" t="s">
        <v>1043</v>
      </c>
      <c r="C810" s="9">
        <f t="shared" si="113"/>
        <v>-6.7387041100874789</v>
      </c>
      <c r="D810" s="9">
        <f t="shared" si="114"/>
        <v>0.23193102673963217</v>
      </c>
      <c r="E810" s="100"/>
      <c r="F810" s="101">
        <v>-12.954470000000001</v>
      </c>
      <c r="G810" s="101">
        <v>0.1192003</v>
      </c>
      <c r="H810" s="101">
        <v>2.7951769999999998</v>
      </c>
      <c r="I810" s="102">
        <v>1.9387939999999997</v>
      </c>
      <c r="J810" s="101">
        <f t="shared" si="112"/>
        <v>1.4417091243319302</v>
      </c>
      <c r="K810" s="103">
        <v>43755</v>
      </c>
      <c r="L810" s="104">
        <v>5.1388888888888887E-2</v>
      </c>
      <c r="M810" s="105">
        <v>-2050</v>
      </c>
      <c r="N810" s="105">
        <v>2375</v>
      </c>
      <c r="O810" s="105">
        <v>-4</v>
      </c>
      <c r="P810" s="105">
        <v>13</v>
      </c>
      <c r="Q810" s="99">
        <v>844734</v>
      </c>
      <c r="R810" s="99">
        <v>92745</v>
      </c>
      <c r="S810" s="106">
        <v>9.1394260000000004E-4</v>
      </c>
      <c r="T810" s="106">
        <v>2.4E-8</v>
      </c>
      <c r="U810" s="2">
        <f t="shared" si="115"/>
        <v>4.6776217500000004E-4</v>
      </c>
      <c r="V810" s="145"/>
      <c r="W810" s="145"/>
    </row>
    <row r="811" spans="1:23" x14ac:dyDescent="0.2">
      <c r="A811" s="99" t="s">
        <v>1217</v>
      </c>
      <c r="B811" s="99" t="s">
        <v>1044</v>
      </c>
      <c r="C811" s="9">
        <f t="shared" si="113"/>
        <v>-5.7180670282737101</v>
      </c>
      <c r="D811" s="9">
        <f t="shared" si="114"/>
        <v>0.23193102673963217</v>
      </c>
      <c r="E811" s="100"/>
      <c r="F811" s="101">
        <v>-11.94022</v>
      </c>
      <c r="G811" s="101">
        <v>0.2328268</v>
      </c>
      <c r="H811" s="101">
        <v>2.7508750000000002</v>
      </c>
      <c r="I811" s="102">
        <v>1.9463044999999999</v>
      </c>
      <c r="J811" s="101">
        <f t="shared" si="112"/>
        <v>1.4133836714655905</v>
      </c>
      <c r="K811" s="103">
        <v>43755</v>
      </c>
      <c r="L811" s="104">
        <v>5.347222222222222E-2</v>
      </c>
      <c r="M811" s="105">
        <v>-2007</v>
      </c>
      <c r="N811" s="105">
        <v>2342</v>
      </c>
      <c r="O811" s="105">
        <v>-3</v>
      </c>
      <c r="P811" s="105">
        <v>12</v>
      </c>
      <c r="Q811" s="99">
        <v>844734</v>
      </c>
      <c r="R811" s="99">
        <v>92745</v>
      </c>
      <c r="S811" s="106">
        <v>5.8897189999999996E-4</v>
      </c>
      <c r="T811" s="106">
        <v>2.4E-8</v>
      </c>
      <c r="U811" s="2">
        <f t="shared" si="115"/>
        <v>1.4279147499999997E-4</v>
      </c>
      <c r="V811" s="145"/>
      <c r="W811" s="145"/>
    </row>
    <row r="812" spans="1:23" x14ac:dyDescent="0.2">
      <c r="A812" s="91" t="s">
        <v>1218</v>
      </c>
      <c r="B812" s="91" t="s">
        <v>1045</v>
      </c>
      <c r="C812" s="76">
        <f t="shared" si="113"/>
        <v>-0.9277153125220039</v>
      </c>
      <c r="D812" s="76">
        <f t="shared" si="114"/>
        <v>0.23193102673963217</v>
      </c>
      <c r="E812" s="92"/>
      <c r="F812" s="93">
        <v>-7.1798460000000004</v>
      </c>
      <c r="G812" s="93">
        <v>0.17052293999999998</v>
      </c>
      <c r="H812" s="93">
        <v>2.5693779999999999</v>
      </c>
      <c r="I812" s="94">
        <v>1.9886059999999999</v>
      </c>
      <c r="J812" s="93">
        <f t="shared" si="112"/>
        <v>1.2920498077547791</v>
      </c>
      <c r="K812" s="95">
        <v>43755</v>
      </c>
      <c r="L812" s="96">
        <v>5.5555555555555552E-2</v>
      </c>
      <c r="M812" s="97">
        <v>-1918</v>
      </c>
      <c r="N812" s="97">
        <v>2289</v>
      </c>
      <c r="O812" s="97">
        <v>0</v>
      </c>
      <c r="P812" s="97">
        <v>10</v>
      </c>
      <c r="Q812" s="91">
        <v>844734</v>
      </c>
      <c r="R812" s="91">
        <v>92745</v>
      </c>
      <c r="S812" s="98">
        <v>7.0813969999999997E-3</v>
      </c>
      <c r="T812" s="98">
        <v>2.4E-8</v>
      </c>
      <c r="U812" s="82">
        <f t="shared" si="115"/>
        <v>6.6352165750000001E-3</v>
      </c>
      <c r="V812" s="150"/>
      <c r="W812" s="156" t="s">
        <v>1333</v>
      </c>
    </row>
    <row r="813" spans="1:23" x14ac:dyDescent="0.2">
      <c r="A813" s="99" t="s">
        <v>1219</v>
      </c>
      <c r="B813" s="99" t="s">
        <v>1046</v>
      </c>
      <c r="C813" s="9">
        <f t="shared" si="113"/>
        <v>-3.9137859522856422</v>
      </c>
      <c r="D813" s="9">
        <f t="shared" si="114"/>
        <v>0.23193102673963217</v>
      </c>
      <c r="E813" s="100"/>
      <c r="F813" s="101">
        <v>-10.14723</v>
      </c>
      <c r="G813" s="101">
        <v>0.16322903999999999</v>
      </c>
      <c r="H813" s="101">
        <v>2.8755730000000002</v>
      </c>
      <c r="I813" s="102">
        <v>2.0324840000000002</v>
      </c>
      <c r="J813" s="101">
        <f t="shared" si="112"/>
        <v>1.4148072014343041</v>
      </c>
      <c r="K813" s="103">
        <v>43755</v>
      </c>
      <c r="L813" s="104">
        <v>5.7638888888888892E-2</v>
      </c>
      <c r="M813" s="105">
        <v>-2632</v>
      </c>
      <c r="N813" s="105">
        <v>-708</v>
      </c>
      <c r="O813" s="105">
        <v>-4</v>
      </c>
      <c r="P813" s="105">
        <v>2</v>
      </c>
      <c r="Q813" s="99">
        <v>844734</v>
      </c>
      <c r="R813" s="99">
        <v>92745</v>
      </c>
      <c r="S813" s="106">
        <v>6.8219139999999999E-4</v>
      </c>
      <c r="T813" s="106">
        <v>2.3000000000000001E-8</v>
      </c>
      <c r="U813" s="2">
        <f t="shared" si="115"/>
        <v>2.3601097499999999E-4</v>
      </c>
      <c r="V813" s="145"/>
      <c r="W813" s="145"/>
    </row>
    <row r="814" spans="1:23" x14ac:dyDescent="0.2">
      <c r="A814" s="99" t="s">
        <v>1220</v>
      </c>
      <c r="B814" s="99" t="s">
        <v>1047</v>
      </c>
      <c r="C814" s="9">
        <f t="shared" si="113"/>
        <v>-3.5291650189968049</v>
      </c>
      <c r="D814" s="9">
        <f t="shared" si="114"/>
        <v>0.23193102673963217</v>
      </c>
      <c r="E814" s="100"/>
      <c r="F814" s="101">
        <v>-9.7650159999999993</v>
      </c>
      <c r="G814" s="101">
        <v>0.19165080000000001</v>
      </c>
      <c r="H814" s="101">
        <v>2.8983089999999998</v>
      </c>
      <c r="I814" s="102">
        <v>2.030926</v>
      </c>
      <c r="J814" s="101">
        <f t="shared" si="112"/>
        <v>1.4270874468099772</v>
      </c>
      <c r="K814" s="103">
        <v>43755</v>
      </c>
      <c r="L814" s="104">
        <v>5.9722222222222225E-2</v>
      </c>
      <c r="M814" s="105">
        <v>-2690</v>
      </c>
      <c r="N814" s="105">
        <v>-694</v>
      </c>
      <c r="O814" s="105">
        <v>-3</v>
      </c>
      <c r="P814" s="105">
        <v>3</v>
      </c>
      <c r="Q814" s="99">
        <v>844734</v>
      </c>
      <c r="R814" s="99">
        <v>92745</v>
      </c>
      <c r="S814" s="106">
        <v>7.9126089999999999E-4</v>
      </c>
      <c r="T814" s="106">
        <v>2.3000000000000001E-8</v>
      </c>
      <c r="U814" s="2">
        <f t="shared" si="115"/>
        <v>3.45080475E-4</v>
      </c>
      <c r="V814" s="145"/>
      <c r="W814" s="145"/>
    </row>
    <row r="815" spans="1:23" x14ac:dyDescent="0.2">
      <c r="A815" s="99" t="s">
        <v>1221</v>
      </c>
      <c r="B815" s="99" t="s">
        <v>1048</v>
      </c>
      <c r="C815" s="9">
        <f t="shared" si="113"/>
        <v>-3.6608551273020762</v>
      </c>
      <c r="D815" s="9">
        <f t="shared" si="114"/>
        <v>0.23193102673963217</v>
      </c>
      <c r="E815" s="100"/>
      <c r="F815" s="101">
        <v>-9.8958820000000003</v>
      </c>
      <c r="G815" s="101">
        <v>0.16094029999999998</v>
      </c>
      <c r="H815" s="101">
        <v>2.8587150000000001</v>
      </c>
      <c r="I815" s="102">
        <v>2.0273215000000002</v>
      </c>
      <c r="J815" s="101">
        <f t="shared" si="112"/>
        <v>1.4100945508642806</v>
      </c>
      <c r="K815" s="103">
        <v>43755</v>
      </c>
      <c r="L815" s="104">
        <v>6.1805555555555558E-2</v>
      </c>
      <c r="M815" s="105">
        <v>-2872</v>
      </c>
      <c r="N815" s="105">
        <v>-708</v>
      </c>
      <c r="O815" s="105">
        <v>-3</v>
      </c>
      <c r="P815" s="105">
        <v>3</v>
      </c>
      <c r="Q815" s="99">
        <v>844734</v>
      </c>
      <c r="R815" s="99">
        <v>92745</v>
      </c>
      <c r="S815" s="106">
        <v>5.53317E-4</v>
      </c>
      <c r="T815" s="106">
        <v>2.3000000000000001E-8</v>
      </c>
      <c r="U815" s="2">
        <f t="shared" si="115"/>
        <v>1.0713657500000001E-4</v>
      </c>
      <c r="V815" s="145"/>
      <c r="W815" s="145"/>
    </row>
    <row r="816" spans="1:23" x14ac:dyDescent="0.2">
      <c r="A816" s="99" t="s">
        <v>1222</v>
      </c>
      <c r="B816" s="99" t="s">
        <v>1049</v>
      </c>
      <c r="C816" s="9">
        <f t="shared" si="113"/>
        <v>-3.4915174227385659</v>
      </c>
      <c r="D816" s="9">
        <f t="shared" si="114"/>
        <v>0.23193102673963217</v>
      </c>
      <c r="E816" s="100"/>
      <c r="F816" s="101">
        <v>-9.7276039999999995</v>
      </c>
      <c r="G816" s="101">
        <v>0.12481173999999999</v>
      </c>
      <c r="H816" s="101">
        <v>2.8492470000000001</v>
      </c>
      <c r="I816" s="102">
        <v>2.0012045000000001</v>
      </c>
      <c r="J816" s="101">
        <f t="shared" si="112"/>
        <v>1.4237660369042744</v>
      </c>
      <c r="K816" s="103">
        <v>43755</v>
      </c>
      <c r="L816" s="104">
        <v>6.3888888888888884E-2</v>
      </c>
      <c r="M816" s="105">
        <v>-2986</v>
      </c>
      <c r="N816" s="105">
        <v>-694</v>
      </c>
      <c r="O816" s="105">
        <v>-2</v>
      </c>
      <c r="P816" s="105">
        <v>5</v>
      </c>
      <c r="Q816" s="99">
        <v>844734</v>
      </c>
      <c r="R816" s="99">
        <v>92745</v>
      </c>
      <c r="S816" s="106">
        <v>5.2229760000000001E-4</v>
      </c>
      <c r="T816" s="106">
        <v>2.3000000000000001E-8</v>
      </c>
      <c r="U816" s="2">
        <f t="shared" si="115"/>
        <v>7.6117175000000009E-5</v>
      </c>
      <c r="V816" s="145"/>
      <c r="W816" s="145"/>
    </row>
    <row r="817" spans="1:23" x14ac:dyDescent="0.2">
      <c r="A817" s="99" t="s">
        <v>1223</v>
      </c>
      <c r="B817" s="99" t="s">
        <v>1050</v>
      </c>
      <c r="C817" s="9">
        <f t="shared" si="113"/>
        <v>-3.702411182446852</v>
      </c>
      <c r="D817" s="9">
        <f t="shared" si="114"/>
        <v>0.23193102673963217</v>
      </c>
      <c r="E817" s="100"/>
      <c r="F817" s="101">
        <v>-9.9371779999999994</v>
      </c>
      <c r="G817" s="101">
        <v>0.2381308</v>
      </c>
      <c r="H817" s="101">
        <v>2.8133910000000002</v>
      </c>
      <c r="I817" s="102">
        <v>1.9884554999999997</v>
      </c>
      <c r="J817" s="101">
        <f t="shared" si="112"/>
        <v>1.4148624397176606</v>
      </c>
      <c r="K817" s="103">
        <v>43755</v>
      </c>
      <c r="L817" s="104">
        <v>6.5972222222222224E-2</v>
      </c>
      <c r="M817" s="105">
        <v>-3041</v>
      </c>
      <c r="N817" s="105">
        <v>-707</v>
      </c>
      <c r="O817" s="105">
        <v>-2</v>
      </c>
      <c r="P817" s="105">
        <v>4</v>
      </c>
      <c r="Q817" s="99">
        <v>844734</v>
      </c>
      <c r="R817" s="99">
        <v>92745</v>
      </c>
      <c r="S817" s="106">
        <v>5.4985240000000001E-4</v>
      </c>
      <c r="T817" s="106">
        <v>2.3000000000000001E-8</v>
      </c>
      <c r="U817" s="2">
        <f t="shared" si="115"/>
        <v>1.0367197500000001E-4</v>
      </c>
      <c r="V817" s="145"/>
      <c r="W817" s="145"/>
    </row>
    <row r="818" spans="1:23" x14ac:dyDescent="0.2">
      <c r="A818" s="99" t="s">
        <v>1224</v>
      </c>
      <c r="B818" s="99" t="s">
        <v>1051</v>
      </c>
      <c r="C818" s="9">
        <f t="shared" si="113"/>
        <v>-4.0760815880311885</v>
      </c>
      <c r="D818" s="9">
        <f t="shared" si="114"/>
        <v>0.23193102673963217</v>
      </c>
      <c r="E818" s="100"/>
      <c r="F818" s="101">
        <v>-10.30851</v>
      </c>
      <c r="G818" s="101">
        <v>0.18789966000000002</v>
      </c>
      <c r="H818" s="101">
        <v>2.784513</v>
      </c>
      <c r="I818" s="102">
        <v>1.9702624999999998</v>
      </c>
      <c r="J818" s="101">
        <f t="shared" si="112"/>
        <v>1.4132700591926204</v>
      </c>
      <c r="K818" s="103">
        <v>43755</v>
      </c>
      <c r="L818" s="104">
        <v>6.805555555555555E-2</v>
      </c>
      <c r="M818" s="105">
        <v>-3168</v>
      </c>
      <c r="N818" s="105">
        <v>-695</v>
      </c>
      <c r="O818" s="105">
        <v>-2</v>
      </c>
      <c r="P818" s="105">
        <v>5</v>
      </c>
      <c r="Q818" s="99">
        <v>844734</v>
      </c>
      <c r="R818" s="99">
        <v>92745</v>
      </c>
      <c r="S818" s="106">
        <v>5.5868110000000003E-4</v>
      </c>
      <c r="T818" s="106">
        <v>2.3000000000000001E-8</v>
      </c>
      <c r="U818" s="2">
        <f t="shared" si="115"/>
        <v>1.1250067500000004E-4</v>
      </c>
      <c r="V818" s="145"/>
      <c r="W818" s="145"/>
    </row>
    <row r="819" spans="1:23" x14ac:dyDescent="0.2">
      <c r="A819" s="99" t="s">
        <v>1225</v>
      </c>
      <c r="B819" s="99" t="s">
        <v>1052</v>
      </c>
      <c r="C819" s="9">
        <f t="shared" si="113"/>
        <v>-5.2485387502324565</v>
      </c>
      <c r="D819" s="9">
        <f t="shared" si="114"/>
        <v>0.23193102673963217</v>
      </c>
      <c r="E819" s="100"/>
      <c r="F819" s="101">
        <v>-11.47363</v>
      </c>
      <c r="G819" s="101">
        <v>0.18880379999999999</v>
      </c>
      <c r="H819" s="101">
        <v>2.7625090000000001</v>
      </c>
      <c r="I819" s="102">
        <v>1.9483890000000001</v>
      </c>
      <c r="J819" s="101">
        <f t="shared" si="112"/>
        <v>1.4178426382000719</v>
      </c>
      <c r="K819" s="103">
        <v>43755</v>
      </c>
      <c r="L819" s="104">
        <v>7.013888888888889E-2</v>
      </c>
      <c r="M819" s="105">
        <v>-3351</v>
      </c>
      <c r="N819" s="105">
        <v>-628</v>
      </c>
      <c r="O819" s="105">
        <v>-1</v>
      </c>
      <c r="P819" s="105">
        <v>8</v>
      </c>
      <c r="Q819" s="99">
        <v>844734</v>
      </c>
      <c r="R819" s="99">
        <v>92745</v>
      </c>
      <c r="S819" s="106">
        <v>6.5288179999999996E-4</v>
      </c>
      <c r="T819" s="106">
        <v>2.3000000000000001E-8</v>
      </c>
      <c r="U819" s="2">
        <f t="shared" si="115"/>
        <v>2.0670137499999996E-4</v>
      </c>
      <c r="V819" s="145"/>
      <c r="W819" s="145"/>
    </row>
    <row r="820" spans="1:23" x14ac:dyDescent="0.2">
      <c r="A820" s="99" t="s">
        <v>1226</v>
      </c>
      <c r="B820" s="99" t="s">
        <v>1053</v>
      </c>
      <c r="C820" s="9">
        <f t="shared" si="113"/>
        <v>-4.5723471865198873</v>
      </c>
      <c r="D820" s="9">
        <f t="shared" si="114"/>
        <v>0.23193102673963217</v>
      </c>
      <c r="E820" s="100"/>
      <c r="F820" s="101">
        <v>-10.80167</v>
      </c>
      <c r="G820" s="101">
        <v>0.13390160000000001</v>
      </c>
      <c r="H820" s="101">
        <v>2.7605919999999999</v>
      </c>
      <c r="I820" s="102">
        <v>1.9336500000000003</v>
      </c>
      <c r="J820" s="101">
        <f t="shared" si="112"/>
        <v>1.42765857316474</v>
      </c>
      <c r="K820" s="103">
        <v>43755</v>
      </c>
      <c r="L820" s="104">
        <v>7.2222222222222215E-2</v>
      </c>
      <c r="M820" s="105">
        <v>-3488</v>
      </c>
      <c r="N820" s="105">
        <v>-554</v>
      </c>
      <c r="O820" s="105">
        <v>0</v>
      </c>
      <c r="P820" s="105">
        <v>11</v>
      </c>
      <c r="Q820" s="99">
        <v>844734</v>
      </c>
      <c r="R820" s="99">
        <v>92745</v>
      </c>
      <c r="S820" s="106">
        <v>4.5920539999999999E-4</v>
      </c>
      <c r="T820" s="106">
        <v>2.3000000000000001E-8</v>
      </c>
      <c r="U820" s="2">
        <f t="shared" si="115"/>
        <v>1.3024974999999996E-5</v>
      </c>
      <c r="V820" s="145"/>
      <c r="W820" s="145"/>
    </row>
    <row r="821" spans="1:23" x14ac:dyDescent="0.2">
      <c r="A821" s="99" t="s">
        <v>1227</v>
      </c>
      <c r="B821" s="99" t="s">
        <v>1054</v>
      </c>
      <c r="C821" s="9">
        <f t="shared" si="113"/>
        <v>-4.3392585325781052</v>
      </c>
      <c r="D821" s="9">
        <f t="shared" si="114"/>
        <v>0.23193102673963217</v>
      </c>
      <c r="E821" s="100"/>
      <c r="F821" s="101">
        <v>-10.570040000000001</v>
      </c>
      <c r="G821" s="101">
        <v>0.17345157999999999</v>
      </c>
      <c r="H821" s="101">
        <v>2.7161909999999998</v>
      </c>
      <c r="I821" s="102">
        <v>1.9205444999999999</v>
      </c>
      <c r="J821" s="101">
        <f t="shared" si="112"/>
        <v>1.4142817310403377</v>
      </c>
      <c r="K821" s="103">
        <v>43755</v>
      </c>
      <c r="L821" s="104">
        <v>7.4305555555555555E-2</v>
      </c>
      <c r="M821" s="105">
        <v>-3584</v>
      </c>
      <c r="N821" s="105">
        <v>-421</v>
      </c>
      <c r="O821" s="105">
        <v>1</v>
      </c>
      <c r="P821" s="105">
        <v>14</v>
      </c>
      <c r="Q821" s="99">
        <v>844734</v>
      </c>
      <c r="R821" s="99">
        <v>92745</v>
      </c>
      <c r="S821" s="106">
        <v>4.4762280000000001E-4</v>
      </c>
      <c r="T821" s="106">
        <v>2.3000000000000001E-8</v>
      </c>
      <c r="U821" s="2">
        <f t="shared" si="115"/>
        <v>1.4423750000000101E-6</v>
      </c>
      <c r="V821" s="145"/>
      <c r="W821" s="145"/>
    </row>
    <row r="822" spans="1:23" x14ac:dyDescent="0.2">
      <c r="A822" s="99" t="s">
        <v>1228</v>
      </c>
      <c r="B822" s="99" t="s">
        <v>1055</v>
      </c>
      <c r="C822" s="9">
        <f t="shared" si="113"/>
        <v>9.89182951682821E-2</v>
      </c>
      <c r="D822" s="9">
        <f t="shared" si="114"/>
        <v>0.23193102673963217</v>
      </c>
      <c r="E822" s="100"/>
      <c r="F822" s="101">
        <v>-6.159637</v>
      </c>
      <c r="G822" s="101">
        <v>0.12358361999999999</v>
      </c>
      <c r="H822" s="101">
        <v>2.6750970000000001</v>
      </c>
      <c r="I822" s="102">
        <v>1.9074395</v>
      </c>
      <c r="J822" s="101">
        <f t="shared" si="112"/>
        <v>1.4024544421985599</v>
      </c>
      <c r="K822" s="103">
        <v>43755</v>
      </c>
      <c r="L822" s="104">
        <v>7.6388888888888895E-2</v>
      </c>
      <c r="M822" s="105">
        <v>-3593</v>
      </c>
      <c r="N822" s="105">
        <v>-397</v>
      </c>
      <c r="O822" s="105">
        <v>2</v>
      </c>
      <c r="P822" s="105">
        <v>14</v>
      </c>
      <c r="Q822" s="99">
        <v>844734</v>
      </c>
      <c r="R822" s="99">
        <v>92745</v>
      </c>
      <c r="S822" s="106">
        <v>5.2148500000000003E-4</v>
      </c>
      <c r="T822" s="106">
        <v>2.3000000000000001E-8</v>
      </c>
      <c r="U822" s="2">
        <f t="shared" si="115"/>
        <v>7.5304575000000029E-5</v>
      </c>
      <c r="V822" s="145"/>
      <c r="W822" s="145"/>
    </row>
    <row r="823" spans="1:23" x14ac:dyDescent="0.2">
      <c r="A823" s="99" t="s">
        <v>1229</v>
      </c>
      <c r="B823" s="99" t="s">
        <v>1056</v>
      </c>
      <c r="C823" s="9">
        <f t="shared" si="113"/>
        <v>1.2736768593968328</v>
      </c>
      <c r="D823" s="9">
        <f t="shared" si="114"/>
        <v>0.23193102673963217</v>
      </c>
      <c r="E823" s="100"/>
      <c r="F823" s="101">
        <v>-4.9922300000000002</v>
      </c>
      <c r="G823" s="101">
        <v>0.17910972</v>
      </c>
      <c r="H823" s="101">
        <v>2.6601370000000002</v>
      </c>
      <c r="I823" s="102">
        <v>1.8945595</v>
      </c>
      <c r="J823" s="101">
        <f t="shared" si="112"/>
        <v>1.4040926136128216</v>
      </c>
      <c r="K823" s="103">
        <v>43755</v>
      </c>
      <c r="L823" s="104">
        <v>7.8472222222222221E-2</v>
      </c>
      <c r="M823" s="105">
        <v>-3602</v>
      </c>
      <c r="N823" s="105">
        <v>-383</v>
      </c>
      <c r="O823" s="105">
        <v>3</v>
      </c>
      <c r="P823" s="105">
        <v>15</v>
      </c>
      <c r="Q823" s="99">
        <v>844734</v>
      </c>
      <c r="R823" s="99">
        <v>92745</v>
      </c>
      <c r="S823" s="106">
        <v>5.4599010000000003E-4</v>
      </c>
      <c r="T823" s="106">
        <v>2.3000000000000001E-8</v>
      </c>
      <c r="U823" s="2">
        <f t="shared" si="115"/>
        <v>9.9809675000000033E-5</v>
      </c>
      <c r="V823" s="145"/>
      <c r="W823" s="145"/>
    </row>
    <row r="824" spans="1:23" x14ac:dyDescent="0.2">
      <c r="A824" s="99" t="s">
        <v>1230</v>
      </c>
      <c r="B824" s="99" t="s">
        <v>1057</v>
      </c>
      <c r="C824" s="9">
        <f t="shared" si="113"/>
        <v>3.9134866206498309</v>
      </c>
      <c r="D824" s="9">
        <f t="shared" si="114"/>
        <v>0.23193102673963217</v>
      </c>
      <c r="E824" s="100"/>
      <c r="F824" s="101">
        <v>-2.3689399999999998</v>
      </c>
      <c r="G824" s="101">
        <v>0.15594458</v>
      </c>
      <c r="H824" s="101">
        <v>2.6678860000000002</v>
      </c>
      <c r="I824" s="102">
        <v>1.8886260000000004</v>
      </c>
      <c r="J824" s="101">
        <f t="shared" si="112"/>
        <v>1.41260683692801</v>
      </c>
      <c r="K824" s="103">
        <v>43755</v>
      </c>
      <c r="L824" s="104">
        <v>8.0555555555555561E-2</v>
      </c>
      <c r="M824" s="105">
        <v>-3617</v>
      </c>
      <c r="N824" s="105">
        <v>-367</v>
      </c>
      <c r="O824" s="105">
        <v>2</v>
      </c>
      <c r="P824" s="105">
        <v>13</v>
      </c>
      <c r="Q824" s="99">
        <v>844734</v>
      </c>
      <c r="R824" s="99">
        <v>92745</v>
      </c>
      <c r="S824" s="106">
        <v>5.3844479999999996E-4</v>
      </c>
      <c r="T824" s="106">
        <v>2.3000000000000001E-8</v>
      </c>
      <c r="U824" s="2">
        <f t="shared" si="115"/>
        <v>9.2264374999999961E-5</v>
      </c>
      <c r="V824" s="145"/>
      <c r="W824" s="145"/>
    </row>
    <row r="825" spans="1:23" x14ac:dyDescent="0.2">
      <c r="A825" s="99" t="s">
        <v>1231</v>
      </c>
      <c r="B825" s="99" t="s">
        <v>1058</v>
      </c>
      <c r="C825" s="9">
        <f t="shared" si="113"/>
        <v>4.8096235886856409</v>
      </c>
      <c r="D825" s="9">
        <f t="shared" si="114"/>
        <v>0.23193102673963217</v>
      </c>
      <c r="E825" s="100"/>
      <c r="F825" s="101">
        <v>-1.4784109999999999</v>
      </c>
      <c r="G825" s="101">
        <v>0.18431642000000001</v>
      </c>
      <c r="H825" s="101">
        <v>2.666893</v>
      </c>
      <c r="I825" s="102">
        <v>1.8777929999999996</v>
      </c>
      <c r="J825" s="101">
        <f t="shared" si="112"/>
        <v>1.4202273626539244</v>
      </c>
      <c r="K825" s="103">
        <v>43755</v>
      </c>
      <c r="L825" s="104">
        <v>8.1944444444444445E-2</v>
      </c>
      <c r="M825" s="105">
        <v>-3625</v>
      </c>
      <c r="N825" s="105">
        <v>-349</v>
      </c>
      <c r="O825" s="105">
        <v>2</v>
      </c>
      <c r="P825" s="105">
        <v>14</v>
      </c>
      <c r="Q825" s="99">
        <v>844734</v>
      </c>
      <c r="R825" s="99">
        <v>92745</v>
      </c>
      <c r="S825" s="106">
        <v>5.0954739999999998E-4</v>
      </c>
      <c r="T825" s="106">
        <v>2.3000000000000001E-8</v>
      </c>
      <c r="U825" s="2">
        <f t="shared" si="115"/>
        <v>6.3366974999999983E-5</v>
      </c>
      <c r="V825" s="145"/>
      <c r="W825" s="145"/>
    </row>
    <row r="826" spans="1:23" x14ac:dyDescent="0.2">
      <c r="A826" s="99" t="s">
        <v>1232</v>
      </c>
      <c r="B826" s="99" t="s">
        <v>1059</v>
      </c>
      <c r="C826" s="9">
        <f t="shared" si="113"/>
        <v>4.2916239801471523</v>
      </c>
      <c r="D826" s="9">
        <f t="shared" si="114"/>
        <v>0.23193102673963217</v>
      </c>
      <c r="E826" s="100"/>
      <c r="F826" s="101">
        <v>-1.993169</v>
      </c>
      <c r="G826" s="101">
        <v>0.17841180000000001</v>
      </c>
      <c r="H826" s="101">
        <v>2.6760899999999999</v>
      </c>
      <c r="I826" s="102">
        <v>1.8713715</v>
      </c>
      <c r="J826" s="101">
        <f t="shared" si="112"/>
        <v>1.4300153657357719</v>
      </c>
      <c r="K826" s="103">
        <v>43755</v>
      </c>
      <c r="L826" s="104">
        <v>8.4027777777777785E-2</v>
      </c>
      <c r="M826" s="105">
        <v>-3569</v>
      </c>
      <c r="N826" s="105">
        <v>-354</v>
      </c>
      <c r="O826" s="105">
        <v>3</v>
      </c>
      <c r="P826" s="105">
        <v>14</v>
      </c>
      <c r="Q826" s="99">
        <v>844734</v>
      </c>
      <c r="R826" s="99">
        <v>92745</v>
      </c>
      <c r="S826" s="106">
        <v>5.224715E-4</v>
      </c>
      <c r="T826" s="106">
        <v>2.3000000000000001E-8</v>
      </c>
      <c r="U826" s="2">
        <f t="shared" si="115"/>
        <v>7.6291075000000004E-5</v>
      </c>
      <c r="V826" s="145"/>
      <c r="W826" s="145"/>
    </row>
    <row r="827" spans="1:23" x14ac:dyDescent="0.2">
      <c r="A827" s="99" t="s">
        <v>1233</v>
      </c>
      <c r="B827" s="99" t="s">
        <v>1060</v>
      </c>
      <c r="C827" s="9">
        <f t="shared" si="113"/>
        <v>4.1080169792366839</v>
      </c>
      <c r="D827" s="9">
        <f t="shared" si="114"/>
        <v>0.23193102673963217</v>
      </c>
      <c r="E827" s="100"/>
      <c r="F827" s="101">
        <v>-2.175627</v>
      </c>
      <c r="G827" s="101">
        <v>0.22595400000000002</v>
      </c>
      <c r="H827" s="101">
        <v>2.6572</v>
      </c>
      <c r="I827" s="102">
        <v>1.8632415</v>
      </c>
      <c r="J827" s="101">
        <f t="shared" si="112"/>
        <v>1.426116796990621</v>
      </c>
      <c r="K827" s="103">
        <v>43755</v>
      </c>
      <c r="L827" s="104">
        <v>8.611111111111111E-2</v>
      </c>
      <c r="M827" s="105">
        <v>-3522</v>
      </c>
      <c r="N827" s="105">
        <v>-381</v>
      </c>
      <c r="O827" s="105">
        <v>3</v>
      </c>
      <c r="P827" s="105">
        <v>14</v>
      </c>
      <c r="Q827" s="99">
        <v>844734</v>
      </c>
      <c r="R827" s="99">
        <v>92745</v>
      </c>
      <c r="S827" s="106">
        <v>5.0691479999999997E-4</v>
      </c>
      <c r="T827" s="106">
        <v>2.3000000000000001E-8</v>
      </c>
      <c r="U827" s="2">
        <f t="shared" si="115"/>
        <v>6.073437499999997E-5</v>
      </c>
      <c r="V827" s="145"/>
      <c r="W827" s="145"/>
    </row>
    <row r="828" spans="1:23" x14ac:dyDescent="0.2">
      <c r="V828" s="145"/>
      <c r="W828" s="145"/>
    </row>
    <row r="829" spans="1:23" x14ac:dyDescent="0.2">
      <c r="A829" s="83" t="s">
        <v>1234</v>
      </c>
      <c r="B829" s="83" t="s">
        <v>101</v>
      </c>
      <c r="C829" s="84"/>
      <c r="D829" s="84"/>
      <c r="E829" s="85"/>
      <c r="F829" s="86">
        <v>6.046335</v>
      </c>
      <c r="G829" s="86">
        <v>0.20701839999999999</v>
      </c>
      <c r="H829" s="86">
        <v>2.634722</v>
      </c>
      <c r="I829" s="84">
        <v>1.8590550000000001</v>
      </c>
      <c r="J829" s="86">
        <f>H829/I829</f>
        <v>1.4172372522598846</v>
      </c>
      <c r="K829" s="87">
        <v>43755</v>
      </c>
      <c r="L829" s="88">
        <v>8.819444444444445E-2</v>
      </c>
      <c r="M829" s="89">
        <v>3455</v>
      </c>
      <c r="N829" s="89">
        <v>-1463</v>
      </c>
      <c r="O829" s="89">
        <v>-9</v>
      </c>
      <c r="P829" s="89">
        <v>6</v>
      </c>
      <c r="Q829" s="83">
        <v>844734</v>
      </c>
      <c r="R829" s="83">
        <v>92745</v>
      </c>
      <c r="S829" s="90">
        <v>4.4612470000000002E-4</v>
      </c>
      <c r="T829" s="90">
        <v>2.3000000000000001E-8</v>
      </c>
      <c r="U829" s="83"/>
      <c r="V829" s="151"/>
      <c r="W829" s="151"/>
    </row>
    <row r="830" spans="1:23" x14ac:dyDescent="0.2">
      <c r="A830" s="83" t="s">
        <v>1235</v>
      </c>
      <c r="B830" s="83" t="s">
        <v>101</v>
      </c>
      <c r="C830" s="84"/>
      <c r="D830" s="84"/>
      <c r="E830" s="85"/>
      <c r="F830" s="86">
        <v>6.2149409999999996</v>
      </c>
      <c r="G830" s="86">
        <v>0.14337881999999999</v>
      </c>
      <c r="H830" s="86">
        <v>2.6147019999999999</v>
      </c>
      <c r="I830" s="84">
        <v>1.8485590000000001</v>
      </c>
      <c r="J830" s="86">
        <f>H830/I830</f>
        <v>1.4144541775512709</v>
      </c>
      <c r="K830" s="87">
        <v>43755</v>
      </c>
      <c r="L830" s="88">
        <v>9.0277777777777776E-2</v>
      </c>
      <c r="M830" s="89">
        <v>3455</v>
      </c>
      <c r="N830" s="89">
        <v>-1493</v>
      </c>
      <c r="O830" s="89">
        <v>-8</v>
      </c>
      <c r="P830" s="89">
        <v>6</v>
      </c>
      <c r="Q830" s="83">
        <v>844734</v>
      </c>
      <c r="R830" s="83">
        <v>92745</v>
      </c>
      <c r="S830" s="90">
        <v>4.641278E-4</v>
      </c>
      <c r="T830" s="90">
        <v>2.3000000000000001E-8</v>
      </c>
      <c r="U830" s="83"/>
      <c r="V830" s="151"/>
      <c r="W830" s="151"/>
    </row>
    <row r="831" spans="1:23" x14ac:dyDescent="0.2">
      <c r="A831" s="83" t="s">
        <v>1236</v>
      </c>
      <c r="B831" s="83" t="s">
        <v>1237</v>
      </c>
      <c r="C831" s="84"/>
      <c r="D831" s="84"/>
      <c r="E831" s="85"/>
      <c r="F831" s="86">
        <v>6.0370569999999999</v>
      </c>
      <c r="G831" s="86">
        <v>0.19118466000000001</v>
      </c>
      <c r="H831" s="86">
        <v>2.719662</v>
      </c>
      <c r="I831" s="84">
        <v>1.9052615000000002</v>
      </c>
      <c r="J831" s="86">
        <f>H831/I831</f>
        <v>1.4274481481938306</v>
      </c>
      <c r="K831" s="87">
        <v>43755</v>
      </c>
      <c r="L831" s="88">
        <v>9.3055555555555558E-2</v>
      </c>
      <c r="M831" s="89">
        <v>3455</v>
      </c>
      <c r="N831" s="89">
        <v>-1523</v>
      </c>
      <c r="O831" s="89">
        <v>-9</v>
      </c>
      <c r="P831" s="89">
        <v>5</v>
      </c>
      <c r="Q831" s="83">
        <v>844734</v>
      </c>
      <c r="R831" s="83">
        <v>92745</v>
      </c>
      <c r="S831" s="90">
        <v>4.4227300000000003E-4</v>
      </c>
      <c r="T831" s="90">
        <v>2.4E-8</v>
      </c>
      <c r="U831" s="83"/>
      <c r="V831" s="151"/>
      <c r="W831" s="151"/>
    </row>
    <row r="832" spans="1:23" x14ac:dyDescent="0.2">
      <c r="A832" s="83" t="s">
        <v>1238</v>
      </c>
      <c r="B832" s="83" t="s">
        <v>101</v>
      </c>
      <c r="C832" s="84"/>
      <c r="D832" s="84"/>
      <c r="E832" s="85"/>
      <c r="F832" s="86">
        <v>5.9014439999999997</v>
      </c>
      <c r="G832" s="86">
        <v>0.17060417999999999</v>
      </c>
      <c r="H832" s="86">
        <v>2.7419120000000001</v>
      </c>
      <c r="I832" s="84">
        <v>1.9304204999999999</v>
      </c>
      <c r="J832" s="86">
        <f>H832/I832</f>
        <v>1.4203703286408325</v>
      </c>
      <c r="K832" s="87">
        <v>43755</v>
      </c>
      <c r="L832" s="88">
        <v>9.5138888888888884E-2</v>
      </c>
      <c r="M832" s="89">
        <v>3455</v>
      </c>
      <c r="N832" s="89">
        <v>-1553</v>
      </c>
      <c r="O832" s="89">
        <v>-9</v>
      </c>
      <c r="P832" s="89">
        <v>4</v>
      </c>
      <c r="Q832" s="83">
        <v>844734</v>
      </c>
      <c r="R832" s="83">
        <v>92745</v>
      </c>
      <c r="S832" s="90">
        <v>4.4533179999999998E-4</v>
      </c>
      <c r="T832" s="90">
        <v>2.3000000000000001E-8</v>
      </c>
      <c r="U832" s="83"/>
      <c r="V832" s="151"/>
      <c r="W832" s="151"/>
    </row>
    <row r="833" spans="1:23" x14ac:dyDescent="0.2">
      <c r="A833" s="38"/>
      <c r="B833" s="38" t="s">
        <v>20</v>
      </c>
      <c r="C833" s="39"/>
      <c r="D833" s="39"/>
      <c r="E833" s="40"/>
      <c r="F833" s="39">
        <f xml:space="preserve"> AVERAGE($F$829:$F$832)</f>
        <v>6.0499442499999994</v>
      </c>
      <c r="G833" s="39">
        <f xml:space="preserve"> 2 * STDEV($F$829:$F$832)</f>
        <v>0.25678878391588666</v>
      </c>
      <c r="H833" s="39"/>
      <c r="I833" s="39"/>
      <c r="J833" s="39"/>
      <c r="K833" s="41"/>
      <c r="L833" s="42"/>
      <c r="M833" s="43"/>
      <c r="N833" s="43"/>
      <c r="O833" s="43"/>
      <c r="P833" s="43"/>
      <c r="Q833" s="38"/>
      <c r="R833" s="38"/>
      <c r="S833" s="44">
        <f xml:space="preserve"> AVERAGE(S829:S832)</f>
        <v>4.4946432500000001E-4</v>
      </c>
      <c r="T833" s="44"/>
      <c r="U833" s="38"/>
      <c r="V833" s="143"/>
      <c r="W833" s="143"/>
    </row>
    <row r="834" spans="1:23" x14ac:dyDescent="0.2">
      <c r="A834" s="45"/>
      <c r="B834" s="45" t="s">
        <v>21</v>
      </c>
      <c r="C834" s="46">
        <v>12.33</v>
      </c>
      <c r="D834" s="46"/>
      <c r="E834" s="47">
        <f>((F834/1000+1)/(C834/1000+1)-1)*1000</f>
        <v>-6.2579362707811947</v>
      </c>
      <c r="F834" s="46">
        <f xml:space="preserve"> AVERAGE($F$801:$F$804,$F$829:$F$832)</f>
        <v>5.9949033749999989</v>
      </c>
      <c r="G834" s="46">
        <f xml:space="preserve"> 2 * STDEV($F$801:$F$804,$F$829:$F$832)</f>
        <v>0.23193102673963217</v>
      </c>
      <c r="H834" s="46"/>
      <c r="I834" s="46"/>
      <c r="J834" s="46"/>
      <c r="K834" s="48"/>
      <c r="L834" s="49"/>
      <c r="M834" s="50"/>
      <c r="N834" s="50"/>
      <c r="O834" s="50"/>
      <c r="P834" s="50"/>
      <c r="Q834" s="45"/>
      <c r="R834" s="45"/>
      <c r="S834" s="51">
        <f xml:space="preserve"> AVERAGE(S801:S804,S829:S832)</f>
        <v>4.46180425E-4</v>
      </c>
      <c r="T834" s="51"/>
      <c r="U834" s="45"/>
      <c r="V834" s="144"/>
      <c r="W834" s="144"/>
    </row>
    <row r="835" spans="1:23" x14ac:dyDescent="0.2">
      <c r="V835" s="145"/>
      <c r="W835" s="145"/>
    </row>
    <row r="836" spans="1:23" x14ac:dyDescent="0.2">
      <c r="A836" s="91" t="s">
        <v>1239</v>
      </c>
      <c r="B836" s="91" t="s">
        <v>1061</v>
      </c>
      <c r="C836" s="76">
        <f>((F836/1000+1)/($E$862/1000+1)-1)*1000</f>
        <v>2.1487524243812839</v>
      </c>
      <c r="D836" s="76">
        <f>$G$862</f>
        <v>0.2507026598626631</v>
      </c>
      <c r="E836" s="92"/>
      <c r="F836" s="93">
        <v>-4.1314010000000003</v>
      </c>
      <c r="G836" s="93">
        <v>0.28549079999999999</v>
      </c>
      <c r="H836" s="93">
        <v>2.362854</v>
      </c>
      <c r="I836" s="94">
        <v>1.9429814999999999</v>
      </c>
      <c r="J836" s="93">
        <f t="shared" ref="J836:J855" si="116">H836/I836</f>
        <v>1.2160970137904041</v>
      </c>
      <c r="K836" s="95">
        <v>43755</v>
      </c>
      <c r="L836" s="96">
        <v>9.7222222222222224E-2</v>
      </c>
      <c r="M836" s="97">
        <v>-3751</v>
      </c>
      <c r="N836" s="97">
        <v>-385</v>
      </c>
      <c r="O836" s="97">
        <v>2</v>
      </c>
      <c r="P836" s="97">
        <v>16</v>
      </c>
      <c r="Q836" s="91">
        <v>844734</v>
      </c>
      <c r="R836" s="91">
        <v>92745</v>
      </c>
      <c r="S836" s="98">
        <v>1.133181E-3</v>
      </c>
      <c r="T836" s="98">
        <v>2.3000000000000001E-8</v>
      </c>
      <c r="U836" s="82">
        <f>S836-$S$862</f>
        <v>6.9993557500000003E-4</v>
      </c>
      <c r="V836" s="150"/>
      <c r="W836" s="156" t="s">
        <v>1362</v>
      </c>
    </row>
    <row r="837" spans="1:23" x14ac:dyDescent="0.2">
      <c r="A837" s="99" t="s">
        <v>1240</v>
      </c>
      <c r="B837" s="99" t="s">
        <v>1062</v>
      </c>
      <c r="C837" s="9">
        <f t="shared" ref="C837:C855" si="117">((F837/1000+1)/($E$862/1000+1)-1)*1000</f>
        <v>3.2577491607699294</v>
      </c>
      <c r="D837" s="9">
        <f t="shared" ref="D837:D855" si="118">$G$862</f>
        <v>0.2507026598626631</v>
      </c>
      <c r="E837" s="100"/>
      <c r="F837" s="101">
        <v>-3.0293540000000001</v>
      </c>
      <c r="G837" s="101">
        <v>0.30432100000000001</v>
      </c>
      <c r="H837" s="101">
        <v>2.697584</v>
      </c>
      <c r="I837" s="102">
        <v>1.9531014999999998</v>
      </c>
      <c r="J837" s="101">
        <f t="shared" si="116"/>
        <v>1.3811796263532643</v>
      </c>
      <c r="K837" s="103">
        <v>43755</v>
      </c>
      <c r="L837" s="104">
        <v>9.930555555555555E-2</v>
      </c>
      <c r="M837" s="105">
        <v>-3793</v>
      </c>
      <c r="N837" s="105">
        <v>-438</v>
      </c>
      <c r="O837" s="105">
        <v>2</v>
      </c>
      <c r="P837" s="105">
        <v>15</v>
      </c>
      <c r="Q837" s="99">
        <v>844734</v>
      </c>
      <c r="R837" s="99">
        <v>92745</v>
      </c>
      <c r="S837" s="106">
        <v>3.9349619999999997E-4</v>
      </c>
      <c r="T837" s="106">
        <v>2.3000000000000001E-8</v>
      </c>
      <c r="U837" s="2">
        <f t="shared" ref="U837:U855" si="119">S837-$S$862</f>
        <v>-3.9749225000000024E-5</v>
      </c>
      <c r="V837" s="145"/>
      <c r="W837" s="145"/>
    </row>
    <row r="838" spans="1:23" x14ac:dyDescent="0.2">
      <c r="A838" s="99" t="s">
        <v>1241</v>
      </c>
      <c r="B838" s="99" t="s">
        <v>1063</v>
      </c>
      <c r="C838" s="9">
        <f t="shared" si="117"/>
        <v>1.366894766485327</v>
      </c>
      <c r="D838" s="9">
        <f t="shared" si="118"/>
        <v>0.2507026598626631</v>
      </c>
      <c r="E838" s="100"/>
      <c r="F838" s="101">
        <v>-4.9083589999999999</v>
      </c>
      <c r="G838" s="101">
        <v>0.21232379999999998</v>
      </c>
      <c r="H838" s="101">
        <v>2.6656179999999998</v>
      </c>
      <c r="I838" s="102">
        <v>1.9460979999999999</v>
      </c>
      <c r="J838" s="101">
        <f t="shared" si="116"/>
        <v>1.3697244434761251</v>
      </c>
      <c r="K838" s="103">
        <v>43755</v>
      </c>
      <c r="L838" s="104">
        <v>0.10138888888888889</v>
      </c>
      <c r="M838" s="105">
        <v>-3835</v>
      </c>
      <c r="N838" s="105">
        <v>-498</v>
      </c>
      <c r="O838" s="105">
        <v>2</v>
      </c>
      <c r="P838" s="105">
        <v>15</v>
      </c>
      <c r="Q838" s="99">
        <v>844734</v>
      </c>
      <c r="R838" s="99">
        <v>92745</v>
      </c>
      <c r="S838" s="106">
        <v>4.0048319999999999E-4</v>
      </c>
      <c r="T838" s="106">
        <v>2.3000000000000001E-8</v>
      </c>
      <c r="U838" s="2">
        <f t="shared" si="119"/>
        <v>-3.2762225000000005E-5</v>
      </c>
      <c r="V838" s="145"/>
      <c r="W838" s="145"/>
    </row>
    <row r="839" spans="1:23" x14ac:dyDescent="0.2">
      <c r="A839" s="99" t="s">
        <v>1242</v>
      </c>
      <c r="B839" s="99" t="s">
        <v>1064</v>
      </c>
      <c r="C839" s="9">
        <f t="shared" si="117"/>
        <v>3.4473322186177047</v>
      </c>
      <c r="D839" s="9">
        <f t="shared" si="118"/>
        <v>0.2507026598626631</v>
      </c>
      <c r="E839" s="100"/>
      <c r="F839" s="101">
        <v>-2.8409589999999998</v>
      </c>
      <c r="G839" s="101">
        <v>0.27713779999999999</v>
      </c>
      <c r="H839" s="101">
        <v>2.6073900000000001</v>
      </c>
      <c r="I839" s="102">
        <v>1.9455724999999999</v>
      </c>
      <c r="J839" s="101">
        <f t="shared" si="116"/>
        <v>1.3401659408734448</v>
      </c>
      <c r="K839" s="103">
        <v>43755</v>
      </c>
      <c r="L839" s="104">
        <v>0.10347222222222222</v>
      </c>
      <c r="M839" s="105">
        <v>-3868</v>
      </c>
      <c r="N839" s="105">
        <v>-548</v>
      </c>
      <c r="O839" s="105">
        <v>1</v>
      </c>
      <c r="P839" s="105">
        <v>13</v>
      </c>
      <c r="Q839" s="99">
        <v>844734</v>
      </c>
      <c r="R839" s="99">
        <v>92745</v>
      </c>
      <c r="S839" s="106">
        <v>3.9755980000000002E-4</v>
      </c>
      <c r="T839" s="106">
        <v>2.3000000000000001E-8</v>
      </c>
      <c r="U839" s="2">
        <f t="shared" si="119"/>
        <v>-3.5685624999999977E-5</v>
      </c>
      <c r="V839" s="145"/>
      <c r="W839" s="145"/>
    </row>
    <row r="840" spans="1:23" x14ac:dyDescent="0.2">
      <c r="A840" s="99" t="s">
        <v>1243</v>
      </c>
      <c r="B840" s="99" t="s">
        <v>1065</v>
      </c>
      <c r="C840" s="9">
        <f t="shared" si="117"/>
        <v>2.1644477822901909</v>
      </c>
      <c r="D840" s="9">
        <f t="shared" si="118"/>
        <v>0.2507026598626631</v>
      </c>
      <c r="E840" s="100"/>
      <c r="F840" s="101">
        <v>-4.1158039999999998</v>
      </c>
      <c r="G840" s="101">
        <v>0.17896619999999999</v>
      </c>
      <c r="H840" s="101">
        <v>2.7090049999999999</v>
      </c>
      <c r="I840" s="102">
        <v>1.9317724999999999</v>
      </c>
      <c r="J840" s="101">
        <f t="shared" si="116"/>
        <v>1.4023416318432942</v>
      </c>
      <c r="K840" s="103">
        <v>43755</v>
      </c>
      <c r="L840" s="104">
        <v>0.10555555555555556</v>
      </c>
      <c r="M840" s="105">
        <v>-3851</v>
      </c>
      <c r="N840" s="105">
        <v>-550</v>
      </c>
      <c r="O840" s="105">
        <v>0</v>
      </c>
      <c r="P840" s="105">
        <v>13</v>
      </c>
      <c r="Q840" s="99">
        <v>844734</v>
      </c>
      <c r="R840" s="99">
        <v>92745</v>
      </c>
      <c r="S840" s="106">
        <v>4.3551689999999998E-4</v>
      </c>
      <c r="T840" s="106">
        <v>2.3000000000000001E-8</v>
      </c>
      <c r="U840" s="2">
        <f t="shared" si="119"/>
        <v>2.2714749999999781E-6</v>
      </c>
      <c r="V840" s="145"/>
      <c r="W840" s="145"/>
    </row>
    <row r="841" spans="1:23" x14ac:dyDescent="0.2">
      <c r="A841" s="99" t="s">
        <v>1244</v>
      </c>
      <c r="B841" s="99" t="s">
        <v>1066</v>
      </c>
      <c r="C841" s="9">
        <f t="shared" si="117"/>
        <v>-3.8544165618481507</v>
      </c>
      <c r="D841" s="9">
        <f t="shared" si="118"/>
        <v>0.2507026598626631</v>
      </c>
      <c r="E841" s="100"/>
      <c r="F841" s="101">
        <v>-10.09695</v>
      </c>
      <c r="G841" s="101">
        <v>0.22144960000000002</v>
      </c>
      <c r="H841" s="101">
        <v>2.759452</v>
      </c>
      <c r="I841" s="102">
        <v>1.9480695000000001</v>
      </c>
      <c r="J841" s="101">
        <f t="shared" si="116"/>
        <v>1.4165059306148984</v>
      </c>
      <c r="K841" s="103">
        <v>43755</v>
      </c>
      <c r="L841" s="104">
        <v>0.1076388888888889</v>
      </c>
      <c r="M841" s="105">
        <v>-3833</v>
      </c>
      <c r="N841" s="105">
        <v>-558</v>
      </c>
      <c r="O841" s="105">
        <v>0</v>
      </c>
      <c r="P841" s="105">
        <v>12</v>
      </c>
      <c r="Q841" s="99">
        <v>844734</v>
      </c>
      <c r="R841" s="99">
        <v>92745</v>
      </c>
      <c r="S841" s="106">
        <v>4.2262940000000002E-4</v>
      </c>
      <c r="T841" s="106">
        <v>2.3000000000000001E-8</v>
      </c>
      <c r="U841" s="2">
        <f t="shared" si="119"/>
        <v>-1.0616024999999976E-5</v>
      </c>
      <c r="V841" s="145"/>
      <c r="W841" s="145"/>
    </row>
    <row r="842" spans="1:23" x14ac:dyDescent="0.2">
      <c r="A842" s="99" t="s">
        <v>1245</v>
      </c>
      <c r="B842" s="99" t="s">
        <v>1067</v>
      </c>
      <c r="C842" s="9">
        <f t="shared" si="117"/>
        <v>-3.8551712915033676</v>
      </c>
      <c r="D842" s="9">
        <f t="shared" si="118"/>
        <v>0.2507026598626631</v>
      </c>
      <c r="E842" s="100"/>
      <c r="F842" s="101">
        <v>-10.0977</v>
      </c>
      <c r="G842" s="101">
        <v>0.20582799999999998</v>
      </c>
      <c r="H842" s="101">
        <v>2.7621560000000001</v>
      </c>
      <c r="I842" s="102">
        <v>1.9530075</v>
      </c>
      <c r="J842" s="101">
        <f t="shared" si="116"/>
        <v>1.4143089568268428</v>
      </c>
      <c r="K842" s="103">
        <v>43755</v>
      </c>
      <c r="L842" s="104">
        <v>0.10972222222222222</v>
      </c>
      <c r="M842" s="105">
        <v>-3812</v>
      </c>
      <c r="N842" s="105">
        <v>-574</v>
      </c>
      <c r="O842" s="105">
        <v>0</v>
      </c>
      <c r="P842" s="105">
        <v>12</v>
      </c>
      <c r="Q842" s="99">
        <v>844734</v>
      </c>
      <c r="R842" s="99">
        <v>92745</v>
      </c>
      <c r="S842" s="106">
        <v>4.1939400000000002E-4</v>
      </c>
      <c r="T842" s="106">
        <v>2.3000000000000001E-8</v>
      </c>
      <c r="U842" s="2">
        <f t="shared" si="119"/>
        <v>-1.3851424999999982E-5</v>
      </c>
      <c r="V842" s="145"/>
      <c r="W842" s="145"/>
    </row>
    <row r="843" spans="1:23" x14ac:dyDescent="0.2">
      <c r="A843" s="99" t="s">
        <v>1246</v>
      </c>
      <c r="B843" s="99" t="s">
        <v>1068</v>
      </c>
      <c r="C843" s="9">
        <f t="shared" si="117"/>
        <v>-3.9704939828133501</v>
      </c>
      <c r="D843" s="9">
        <f t="shared" si="118"/>
        <v>0.2507026598626631</v>
      </c>
      <c r="E843" s="100"/>
      <c r="F843" s="101">
        <v>-10.212300000000001</v>
      </c>
      <c r="G843" s="101">
        <v>0.16258822000000001</v>
      </c>
      <c r="H843" s="101">
        <v>2.7665600000000001</v>
      </c>
      <c r="I843" s="102">
        <v>1.9404465</v>
      </c>
      <c r="J843" s="101">
        <f t="shared" si="116"/>
        <v>1.4257337164410357</v>
      </c>
      <c r="K843" s="103">
        <v>43755</v>
      </c>
      <c r="L843" s="104">
        <v>0.11180555555555556</v>
      </c>
      <c r="M843" s="105">
        <v>-3764</v>
      </c>
      <c r="N843" s="105">
        <v>-594</v>
      </c>
      <c r="O843" s="105">
        <v>0</v>
      </c>
      <c r="P843" s="105">
        <v>12</v>
      </c>
      <c r="Q843" s="99">
        <v>844734</v>
      </c>
      <c r="R843" s="99">
        <v>92745</v>
      </c>
      <c r="S843" s="106">
        <v>4.2220540000000001E-4</v>
      </c>
      <c r="T843" s="106">
        <v>2.3000000000000001E-8</v>
      </c>
      <c r="U843" s="2">
        <f t="shared" si="119"/>
        <v>-1.1040024999999984E-5</v>
      </c>
      <c r="V843" s="145"/>
      <c r="W843" s="145"/>
    </row>
    <row r="844" spans="1:23" x14ac:dyDescent="0.2">
      <c r="A844" s="99" t="s">
        <v>1247</v>
      </c>
      <c r="B844" s="99" t="s">
        <v>1069</v>
      </c>
      <c r="C844" s="9">
        <f t="shared" si="117"/>
        <v>-5.3095353370167242</v>
      </c>
      <c r="D844" s="9">
        <f t="shared" si="118"/>
        <v>0.2507026598626631</v>
      </c>
      <c r="E844" s="100"/>
      <c r="F844" s="101">
        <v>-11.542949999999999</v>
      </c>
      <c r="G844" s="101">
        <v>0.16365469999999999</v>
      </c>
      <c r="H844" s="101">
        <v>2.7390690000000002</v>
      </c>
      <c r="I844" s="102">
        <v>1.9257455000000001</v>
      </c>
      <c r="J844" s="101">
        <f t="shared" si="116"/>
        <v>1.4223421526884004</v>
      </c>
      <c r="K844" s="103">
        <v>43755</v>
      </c>
      <c r="L844" s="104">
        <v>0.11388888888888889</v>
      </c>
      <c r="M844" s="105">
        <v>-3702</v>
      </c>
      <c r="N844" s="105">
        <v>-648</v>
      </c>
      <c r="O844" s="105">
        <v>0</v>
      </c>
      <c r="P844" s="105">
        <v>12</v>
      </c>
      <c r="Q844" s="99">
        <v>844734</v>
      </c>
      <c r="R844" s="99">
        <v>92745</v>
      </c>
      <c r="S844" s="106">
        <v>5.5560769999999998E-4</v>
      </c>
      <c r="T844" s="106">
        <v>2.3000000000000001E-8</v>
      </c>
      <c r="U844" s="2">
        <f t="shared" si="119"/>
        <v>1.2236227499999998E-4</v>
      </c>
      <c r="V844" s="145"/>
      <c r="W844" s="145"/>
    </row>
    <row r="845" spans="1:23" x14ac:dyDescent="0.2">
      <c r="A845" s="99" t="s">
        <v>1248</v>
      </c>
      <c r="B845" s="99" t="s">
        <v>1070</v>
      </c>
      <c r="C845" s="9">
        <f t="shared" si="117"/>
        <v>-5.3983116705889067</v>
      </c>
      <c r="D845" s="9">
        <f t="shared" si="118"/>
        <v>0.2507026598626631</v>
      </c>
      <c r="E845" s="100"/>
      <c r="F845" s="101">
        <v>-11.631169999999999</v>
      </c>
      <c r="G845" s="101">
        <v>0.16665163999999999</v>
      </c>
      <c r="H845" s="101">
        <v>2.7210450000000002</v>
      </c>
      <c r="I845" s="102">
        <v>1.9208075000000002</v>
      </c>
      <c r="J845" s="101">
        <f t="shared" si="116"/>
        <v>1.4166151475356066</v>
      </c>
      <c r="K845" s="103">
        <v>43755</v>
      </c>
      <c r="L845" s="104">
        <v>0.11597222222222223</v>
      </c>
      <c r="M845" s="105">
        <v>-3581</v>
      </c>
      <c r="N845" s="105">
        <v>-723</v>
      </c>
      <c r="O845" s="105">
        <v>0</v>
      </c>
      <c r="P845" s="105">
        <v>10</v>
      </c>
      <c r="Q845" s="99">
        <v>844734</v>
      </c>
      <c r="R845" s="99">
        <v>92745</v>
      </c>
      <c r="S845" s="106">
        <v>5.652926E-4</v>
      </c>
      <c r="T845" s="106">
        <v>2.3000000000000001E-8</v>
      </c>
      <c r="U845" s="2">
        <f t="shared" si="119"/>
        <v>1.32047175E-4</v>
      </c>
      <c r="V845" s="145"/>
      <c r="W845" s="145"/>
    </row>
    <row r="846" spans="1:23" x14ac:dyDescent="0.2">
      <c r="A846" s="99" t="s">
        <v>1249</v>
      </c>
      <c r="B846" s="99" t="s">
        <v>1071</v>
      </c>
      <c r="C846" s="9">
        <f t="shared" si="117"/>
        <v>-4.757264427611263</v>
      </c>
      <c r="D846" s="9">
        <f t="shared" si="118"/>
        <v>0.2507026598626631</v>
      </c>
      <c r="E846" s="100"/>
      <c r="F846" s="101">
        <v>-10.99414</v>
      </c>
      <c r="G846" s="101">
        <v>0.18325654</v>
      </c>
      <c r="H846" s="101">
        <v>2.7397300000000002</v>
      </c>
      <c r="I846" s="102">
        <v>1.9050359999999997</v>
      </c>
      <c r="J846" s="101">
        <f t="shared" si="116"/>
        <v>1.4381513000279262</v>
      </c>
      <c r="K846" s="103">
        <v>43755</v>
      </c>
      <c r="L846" s="104">
        <v>0.11805555555555555</v>
      </c>
      <c r="M846" s="105">
        <v>-3530</v>
      </c>
      <c r="N846" s="105">
        <v>-825</v>
      </c>
      <c r="O846" s="105">
        <v>0</v>
      </c>
      <c r="P846" s="105">
        <v>9</v>
      </c>
      <c r="Q846" s="99">
        <v>844734</v>
      </c>
      <c r="R846" s="99">
        <v>92745</v>
      </c>
      <c r="S846" s="106">
        <v>7.2875239999999997E-4</v>
      </c>
      <c r="T846" s="106">
        <v>2.3000000000000001E-8</v>
      </c>
      <c r="U846" s="2">
        <f t="shared" si="119"/>
        <v>2.9550697499999997E-4</v>
      </c>
      <c r="V846" s="145"/>
      <c r="W846" s="145"/>
    </row>
    <row r="847" spans="1:23" x14ac:dyDescent="0.2">
      <c r="A847" s="99" t="s">
        <v>1250</v>
      </c>
      <c r="B847" s="99" t="s">
        <v>1072</v>
      </c>
      <c r="C847" s="9">
        <f t="shared" si="117"/>
        <v>-4.3946923012674333</v>
      </c>
      <c r="D847" s="9">
        <f t="shared" si="118"/>
        <v>0.2507026598626631</v>
      </c>
      <c r="E847" s="100"/>
      <c r="F847" s="101">
        <v>-10.633839999999999</v>
      </c>
      <c r="G847" s="101">
        <v>0.23647840000000001</v>
      </c>
      <c r="H847" s="101">
        <v>2.742213</v>
      </c>
      <c r="I847" s="102">
        <v>1.9310775</v>
      </c>
      <c r="J847" s="101">
        <f t="shared" si="116"/>
        <v>1.4200429552930942</v>
      </c>
      <c r="K847" s="103">
        <v>43755</v>
      </c>
      <c r="L847" s="104">
        <v>0.12013888888888889</v>
      </c>
      <c r="M847" s="105">
        <v>-3517</v>
      </c>
      <c r="N847" s="105">
        <v>-878</v>
      </c>
      <c r="O847" s="105">
        <v>-1</v>
      </c>
      <c r="P847" s="105">
        <v>7</v>
      </c>
      <c r="Q847" s="99">
        <v>844734</v>
      </c>
      <c r="R847" s="99">
        <v>92745</v>
      </c>
      <c r="S847" s="106">
        <v>5.1921400000000005E-4</v>
      </c>
      <c r="T847" s="106">
        <v>2.3000000000000001E-8</v>
      </c>
      <c r="U847" s="2">
        <f t="shared" si="119"/>
        <v>8.5968575000000048E-5</v>
      </c>
      <c r="V847" s="145"/>
      <c r="W847" s="145"/>
    </row>
    <row r="848" spans="1:23" x14ac:dyDescent="0.2">
      <c r="A848" s="99" t="s">
        <v>1251</v>
      </c>
      <c r="B848" s="99" t="s">
        <v>1073</v>
      </c>
      <c r="C848" s="9">
        <f t="shared" si="117"/>
        <v>-5.1357563181481103</v>
      </c>
      <c r="D848" s="9">
        <f t="shared" si="118"/>
        <v>0.2507026598626631</v>
      </c>
      <c r="E848" s="100"/>
      <c r="F848" s="101">
        <v>-11.37026</v>
      </c>
      <c r="G848" s="101">
        <v>0.17793383999999998</v>
      </c>
      <c r="H848" s="101">
        <v>2.8225579999999999</v>
      </c>
      <c r="I848" s="102">
        <v>1.9832359999999998</v>
      </c>
      <c r="J848" s="101">
        <f t="shared" si="116"/>
        <v>1.4232083322408429</v>
      </c>
      <c r="K848" s="103">
        <v>43755</v>
      </c>
      <c r="L848" s="104">
        <v>0.12222222222222222</v>
      </c>
      <c r="M848" s="105">
        <v>-3392</v>
      </c>
      <c r="N848" s="105">
        <v>-853</v>
      </c>
      <c r="O848" s="105">
        <v>-2</v>
      </c>
      <c r="P848" s="105">
        <v>6</v>
      </c>
      <c r="Q848" s="99">
        <v>844734</v>
      </c>
      <c r="R848" s="99">
        <v>92745</v>
      </c>
      <c r="S848" s="106">
        <v>5.5838999999999997E-4</v>
      </c>
      <c r="T848" s="106">
        <v>2.3000000000000001E-8</v>
      </c>
      <c r="U848" s="2">
        <f t="shared" si="119"/>
        <v>1.2514457499999997E-4</v>
      </c>
      <c r="V848" s="145"/>
      <c r="W848" s="145"/>
    </row>
    <row r="849" spans="1:23" x14ac:dyDescent="0.2">
      <c r="A849" s="99" t="s">
        <v>1252</v>
      </c>
      <c r="B849" s="99" t="s">
        <v>1074</v>
      </c>
      <c r="C849" s="9">
        <f t="shared" si="117"/>
        <v>-5.4691355014300225</v>
      </c>
      <c r="D849" s="9">
        <f t="shared" si="118"/>
        <v>0.2507026598626631</v>
      </c>
      <c r="E849" s="100"/>
      <c r="F849" s="101">
        <v>-11.701549999999999</v>
      </c>
      <c r="G849" s="101">
        <v>0.22445240000000002</v>
      </c>
      <c r="H849" s="101">
        <v>2.8355610000000002</v>
      </c>
      <c r="I849" s="102">
        <v>2.0046025000000003</v>
      </c>
      <c r="J849" s="101">
        <f t="shared" si="116"/>
        <v>1.4145253235990676</v>
      </c>
      <c r="K849" s="103">
        <v>43755</v>
      </c>
      <c r="L849" s="104">
        <v>0.12430555555555556</v>
      </c>
      <c r="M849" s="105">
        <v>-3304</v>
      </c>
      <c r="N849" s="105">
        <v>-852</v>
      </c>
      <c r="O849" s="105">
        <v>-3</v>
      </c>
      <c r="P849" s="105">
        <v>5</v>
      </c>
      <c r="Q849" s="99">
        <v>844734</v>
      </c>
      <c r="R849" s="99">
        <v>92745</v>
      </c>
      <c r="S849" s="106">
        <v>4.836153E-4</v>
      </c>
      <c r="T849" s="106">
        <v>2.3000000000000001E-8</v>
      </c>
      <c r="U849" s="2">
        <f t="shared" si="119"/>
        <v>5.0369875000000005E-5</v>
      </c>
      <c r="V849" s="145"/>
      <c r="W849" s="145"/>
    </row>
    <row r="850" spans="1:23" x14ac:dyDescent="0.2">
      <c r="A850" s="99" t="s">
        <v>1253</v>
      </c>
      <c r="B850" s="99" t="s">
        <v>1075</v>
      </c>
      <c r="C850" s="9">
        <f t="shared" si="117"/>
        <v>-5.1854577817066483</v>
      </c>
      <c r="D850" s="9">
        <f t="shared" si="118"/>
        <v>0.2507026598626631</v>
      </c>
      <c r="E850" s="100"/>
      <c r="F850" s="101">
        <v>-11.419650000000001</v>
      </c>
      <c r="G850" s="101">
        <v>0.2194024</v>
      </c>
      <c r="H850" s="101">
        <v>2.8472659999999999</v>
      </c>
      <c r="I850" s="102">
        <v>1.9915910000000001</v>
      </c>
      <c r="J850" s="101">
        <f t="shared" si="116"/>
        <v>1.4296439379370562</v>
      </c>
      <c r="K850" s="103">
        <v>43755</v>
      </c>
      <c r="L850" s="104">
        <v>0.12638888888888888</v>
      </c>
      <c r="M850" s="105">
        <v>-3282</v>
      </c>
      <c r="N850" s="105">
        <v>-861</v>
      </c>
      <c r="O850" s="105">
        <v>-2</v>
      </c>
      <c r="P850" s="105">
        <v>6</v>
      </c>
      <c r="Q850" s="99">
        <v>844734</v>
      </c>
      <c r="R850" s="99">
        <v>92745</v>
      </c>
      <c r="S850" s="106">
        <v>4.0455450000000001E-4</v>
      </c>
      <c r="T850" s="106">
        <v>2.3000000000000001E-8</v>
      </c>
      <c r="U850" s="2">
        <f t="shared" si="119"/>
        <v>-2.8690924999999988E-5</v>
      </c>
      <c r="V850" s="145"/>
      <c r="W850" s="145"/>
    </row>
    <row r="851" spans="1:23" x14ac:dyDescent="0.2">
      <c r="A851" s="99" t="s">
        <v>1254</v>
      </c>
      <c r="B851" s="99" t="s">
        <v>1076</v>
      </c>
      <c r="C851" s="9">
        <f t="shared" si="117"/>
        <v>-4.9272597351418534</v>
      </c>
      <c r="D851" s="9">
        <f t="shared" si="118"/>
        <v>0.2507026598626631</v>
      </c>
      <c r="E851" s="100"/>
      <c r="F851" s="101">
        <v>-11.163069999999999</v>
      </c>
      <c r="G851" s="101">
        <v>0.18966546000000001</v>
      </c>
      <c r="H851" s="101">
        <v>2.6385399999999999</v>
      </c>
      <c r="I851" s="102">
        <v>1.8847959999999999</v>
      </c>
      <c r="J851" s="101">
        <f t="shared" si="116"/>
        <v>1.399907470092254</v>
      </c>
      <c r="K851" s="103">
        <v>43755</v>
      </c>
      <c r="L851" s="104">
        <v>0.12777777777777777</v>
      </c>
      <c r="M851" s="105">
        <v>-3239</v>
      </c>
      <c r="N851" s="105">
        <v>-857</v>
      </c>
      <c r="O851" s="105">
        <v>-2</v>
      </c>
      <c r="P851" s="105">
        <v>6</v>
      </c>
      <c r="Q851" s="99">
        <v>844734</v>
      </c>
      <c r="R851" s="99">
        <v>92745</v>
      </c>
      <c r="S851" s="106">
        <v>4.4926999999999999E-4</v>
      </c>
      <c r="T851" s="106">
        <v>2.3000000000000001E-8</v>
      </c>
      <c r="U851" s="2">
        <f t="shared" si="119"/>
        <v>1.6024574999999987E-5</v>
      </c>
      <c r="V851" s="145"/>
      <c r="W851" s="145"/>
    </row>
    <row r="852" spans="1:23" x14ac:dyDescent="0.2">
      <c r="A852" s="99" t="s">
        <v>1255</v>
      </c>
      <c r="B852" s="99" t="s">
        <v>1077</v>
      </c>
      <c r="C852" s="9">
        <f t="shared" si="117"/>
        <v>-4.9946218726313329</v>
      </c>
      <c r="D852" s="9">
        <f t="shared" si="118"/>
        <v>0.2507026598626631</v>
      </c>
      <c r="E852" s="100"/>
      <c r="F852" s="101">
        <v>-11.23001</v>
      </c>
      <c r="G852" s="101">
        <v>0.15725413999999999</v>
      </c>
      <c r="H852" s="101">
        <v>2.5010150000000002</v>
      </c>
      <c r="I852" s="102">
        <v>1.7834270000000001</v>
      </c>
      <c r="J852" s="101">
        <f t="shared" si="116"/>
        <v>1.4023646608467855</v>
      </c>
      <c r="K852" s="103">
        <v>43755</v>
      </c>
      <c r="L852" s="104">
        <v>0.12986111111111112</v>
      </c>
      <c r="M852" s="105">
        <v>-3232</v>
      </c>
      <c r="N852" s="105">
        <v>-877</v>
      </c>
      <c r="O852" s="105">
        <v>-2</v>
      </c>
      <c r="P852" s="105">
        <v>5</v>
      </c>
      <c r="Q852" s="99">
        <v>844734</v>
      </c>
      <c r="R852" s="99">
        <v>92745</v>
      </c>
      <c r="S852" s="106">
        <v>5.2861260000000001E-4</v>
      </c>
      <c r="T852" s="106">
        <v>2.3000000000000001E-8</v>
      </c>
      <c r="U852" s="2">
        <f t="shared" si="119"/>
        <v>9.5367175000000016E-5</v>
      </c>
      <c r="V852" s="145"/>
      <c r="W852" s="145"/>
    </row>
    <row r="853" spans="1:23" x14ac:dyDescent="0.2">
      <c r="A853" s="99" t="s">
        <v>1256</v>
      </c>
      <c r="B853" s="99" t="s">
        <v>1257</v>
      </c>
      <c r="C853" s="9">
        <f t="shared" si="117"/>
        <v>-4.7503410409078795</v>
      </c>
      <c r="D853" s="9">
        <f t="shared" si="118"/>
        <v>0.2507026598626631</v>
      </c>
      <c r="E853" s="100"/>
      <c r="F853" s="101">
        <v>-10.987259999999999</v>
      </c>
      <c r="G853" s="101">
        <v>0.1145222</v>
      </c>
      <c r="H853" s="101">
        <v>2.7129910000000002</v>
      </c>
      <c r="I853" s="102">
        <v>1.8901844999999999</v>
      </c>
      <c r="J853" s="101">
        <f t="shared" si="116"/>
        <v>1.4353048604514533</v>
      </c>
      <c r="K853" s="103">
        <v>43755</v>
      </c>
      <c r="L853" s="104">
        <v>0.13263888888888889</v>
      </c>
      <c r="M853" s="105">
        <v>-3215</v>
      </c>
      <c r="N853" s="105">
        <v>-904</v>
      </c>
      <c r="O853" s="105">
        <v>-2</v>
      </c>
      <c r="P853" s="105">
        <v>5</v>
      </c>
      <c r="Q853" s="99">
        <v>844734</v>
      </c>
      <c r="R853" s="99">
        <v>92745</v>
      </c>
      <c r="S853" s="106">
        <v>4.34315E-4</v>
      </c>
      <c r="T853" s="106">
        <v>2.3000000000000001E-8</v>
      </c>
      <c r="U853" s="2">
        <f t="shared" si="119"/>
        <v>1.0695750000000058E-6</v>
      </c>
      <c r="V853" s="145"/>
      <c r="W853" s="145"/>
    </row>
    <row r="854" spans="1:23" x14ac:dyDescent="0.2">
      <c r="A854" s="99" t="s">
        <v>1258</v>
      </c>
      <c r="B854" s="99" t="s">
        <v>1078</v>
      </c>
      <c r="C854" s="9">
        <f t="shared" si="117"/>
        <v>-5.1819860252928507</v>
      </c>
      <c r="D854" s="9">
        <f t="shared" si="118"/>
        <v>0.2507026598626631</v>
      </c>
      <c r="E854" s="100"/>
      <c r="F854" s="101">
        <v>-11.4162</v>
      </c>
      <c r="G854" s="101">
        <v>0.18821062</v>
      </c>
      <c r="H854" s="101">
        <v>2.8038159999999999</v>
      </c>
      <c r="I854" s="102">
        <v>1.9637660000000001</v>
      </c>
      <c r="J854" s="101">
        <f t="shared" si="116"/>
        <v>1.4277749996690032</v>
      </c>
      <c r="K854" s="103">
        <v>43755</v>
      </c>
      <c r="L854" s="104">
        <v>0.13472222222222222</v>
      </c>
      <c r="M854" s="105">
        <v>-3191</v>
      </c>
      <c r="N854" s="105">
        <v>-915</v>
      </c>
      <c r="O854" s="105">
        <v>-2</v>
      </c>
      <c r="P854" s="105">
        <v>5</v>
      </c>
      <c r="Q854" s="99">
        <v>844734</v>
      </c>
      <c r="R854" s="99">
        <v>92745</v>
      </c>
      <c r="S854" s="106">
        <v>4.2116540000000001E-4</v>
      </c>
      <c r="T854" s="106">
        <v>2.3000000000000001E-8</v>
      </c>
      <c r="U854" s="2">
        <f t="shared" si="119"/>
        <v>-1.2080024999999988E-5</v>
      </c>
      <c r="V854" s="145"/>
      <c r="W854" s="145"/>
    </row>
    <row r="855" spans="1:23" x14ac:dyDescent="0.2">
      <c r="A855" s="99" t="s">
        <v>1259</v>
      </c>
      <c r="B855" s="99" t="s">
        <v>1079</v>
      </c>
      <c r="C855" s="9">
        <f t="shared" si="117"/>
        <v>-4.8854175230591546</v>
      </c>
      <c r="D855" s="9">
        <f t="shared" si="118"/>
        <v>0.2507026598626631</v>
      </c>
      <c r="E855" s="100"/>
      <c r="F855" s="101">
        <v>-11.12149</v>
      </c>
      <c r="G855" s="101">
        <v>0.18838943999999999</v>
      </c>
      <c r="H855" s="101">
        <v>2.870959</v>
      </c>
      <c r="I855" s="102">
        <v>2.0087335000000004</v>
      </c>
      <c r="J855" s="101">
        <f t="shared" si="116"/>
        <v>1.4292383733332468</v>
      </c>
      <c r="K855" s="103">
        <v>43755</v>
      </c>
      <c r="L855" s="104">
        <v>0.13680555555555557</v>
      </c>
      <c r="M855" s="105">
        <v>-3116</v>
      </c>
      <c r="N855" s="105">
        <v>-931</v>
      </c>
      <c r="O855" s="105">
        <v>-3</v>
      </c>
      <c r="P855" s="105">
        <v>3</v>
      </c>
      <c r="Q855" s="99">
        <v>844734</v>
      </c>
      <c r="R855" s="99">
        <v>92745</v>
      </c>
      <c r="S855" s="106">
        <v>4.2511509999999998E-4</v>
      </c>
      <c r="T855" s="106">
        <v>2.3000000000000001E-8</v>
      </c>
      <c r="U855" s="2">
        <f t="shared" si="119"/>
        <v>-8.1303250000000211E-6</v>
      </c>
      <c r="V855" s="145"/>
      <c r="W855" s="145"/>
    </row>
    <row r="856" spans="1:23" x14ac:dyDescent="0.2">
      <c r="V856" s="145"/>
      <c r="W856" s="145"/>
    </row>
    <row r="857" spans="1:23" x14ac:dyDescent="0.2">
      <c r="A857" s="83" t="s">
        <v>1260</v>
      </c>
      <c r="B857" s="83" t="s">
        <v>101</v>
      </c>
      <c r="C857" s="84"/>
      <c r="D857" s="84"/>
      <c r="E857" s="85"/>
      <c r="F857" s="86">
        <v>5.9626080000000004</v>
      </c>
      <c r="G857" s="86">
        <v>0.19204048000000001</v>
      </c>
      <c r="H857" s="86">
        <v>2.9246470000000002</v>
      </c>
      <c r="I857" s="84">
        <v>2.0297805000000002</v>
      </c>
      <c r="J857" s="86">
        <f>H857/I857</f>
        <v>1.4408686062359943</v>
      </c>
      <c r="K857" s="87">
        <v>43755</v>
      </c>
      <c r="L857" s="88">
        <v>0.1388888888888889</v>
      </c>
      <c r="M857" s="89">
        <v>3485</v>
      </c>
      <c r="N857" s="89">
        <v>-1463</v>
      </c>
      <c r="O857" s="89">
        <v>-9</v>
      </c>
      <c r="P857" s="89">
        <v>6</v>
      </c>
      <c r="Q857" s="83">
        <v>844734</v>
      </c>
      <c r="R857" s="83">
        <v>92745</v>
      </c>
      <c r="S857" s="90">
        <v>4.0777819999999998E-4</v>
      </c>
      <c r="T857" s="90">
        <v>2.3000000000000001E-8</v>
      </c>
      <c r="U857" s="83"/>
      <c r="V857" s="151"/>
      <c r="W857" s="151"/>
    </row>
    <row r="858" spans="1:23" x14ac:dyDescent="0.2">
      <c r="A858" s="83" t="s">
        <v>1261</v>
      </c>
      <c r="B858" s="83" t="s">
        <v>101</v>
      </c>
      <c r="C858" s="84"/>
      <c r="D858" s="84"/>
      <c r="E858" s="85"/>
      <c r="F858" s="86">
        <v>6.0283309999999997</v>
      </c>
      <c r="G858" s="86">
        <v>0.25976199999999999</v>
      </c>
      <c r="H858" s="86">
        <v>2.9317160000000002</v>
      </c>
      <c r="I858" s="84">
        <v>2.0464535000000001</v>
      </c>
      <c r="J858" s="86">
        <f>H858/I858</f>
        <v>1.4325837357164479</v>
      </c>
      <c r="K858" s="87">
        <v>43755</v>
      </c>
      <c r="L858" s="88">
        <v>0.14097222222222222</v>
      </c>
      <c r="M858" s="89">
        <v>3485</v>
      </c>
      <c r="N858" s="89">
        <v>-1493</v>
      </c>
      <c r="O858" s="89">
        <v>-8</v>
      </c>
      <c r="P858" s="89">
        <v>7</v>
      </c>
      <c r="Q858" s="83">
        <v>844734</v>
      </c>
      <c r="R858" s="83">
        <v>92745</v>
      </c>
      <c r="S858" s="90">
        <v>4.1908210000000002E-4</v>
      </c>
      <c r="T858" s="90">
        <v>2.3000000000000001E-8</v>
      </c>
      <c r="U858" s="83"/>
      <c r="V858" s="151"/>
      <c r="W858" s="151"/>
    </row>
    <row r="859" spans="1:23" x14ac:dyDescent="0.2">
      <c r="A859" s="83" t="s">
        <v>1262</v>
      </c>
      <c r="B859" s="83" t="s">
        <v>101</v>
      </c>
      <c r="C859" s="84"/>
      <c r="D859" s="84"/>
      <c r="E859" s="85"/>
      <c r="F859" s="86">
        <v>5.8946579999999997</v>
      </c>
      <c r="G859" s="86">
        <v>0.18651614</v>
      </c>
      <c r="H859" s="86">
        <v>2.9257979999999999</v>
      </c>
      <c r="I859" s="84">
        <v>2.0502834999999999</v>
      </c>
      <c r="J859" s="86">
        <f>H859/I859</f>
        <v>1.4270211899964078</v>
      </c>
      <c r="K859" s="87">
        <v>43755</v>
      </c>
      <c r="L859" s="88">
        <v>0.14305555555555555</v>
      </c>
      <c r="M859" s="89">
        <v>3485</v>
      </c>
      <c r="N859" s="89">
        <v>-1523</v>
      </c>
      <c r="O859" s="89">
        <v>-9</v>
      </c>
      <c r="P859" s="89">
        <v>6</v>
      </c>
      <c r="Q859" s="83">
        <v>844734</v>
      </c>
      <c r="R859" s="83">
        <v>92745</v>
      </c>
      <c r="S859" s="90">
        <v>4.185166E-4</v>
      </c>
      <c r="T859" s="90">
        <v>2.3000000000000001E-8</v>
      </c>
      <c r="U859" s="83"/>
      <c r="V859" s="151"/>
      <c r="W859" s="151"/>
    </row>
    <row r="860" spans="1:23" x14ac:dyDescent="0.2">
      <c r="A860" s="83" t="s">
        <v>1263</v>
      </c>
      <c r="B860" s="83" t="s">
        <v>101</v>
      </c>
      <c r="C860" s="84"/>
      <c r="D860" s="84"/>
      <c r="E860" s="85"/>
      <c r="F860" s="86">
        <v>5.8029770000000003</v>
      </c>
      <c r="G860" s="86">
        <v>0.13773536</v>
      </c>
      <c r="H860" s="86">
        <v>2.919546</v>
      </c>
      <c r="I860" s="84">
        <v>2.0446504999999999</v>
      </c>
      <c r="J860" s="86">
        <f>H860/I860</f>
        <v>1.4278948896156092</v>
      </c>
      <c r="K860" s="87">
        <v>43755</v>
      </c>
      <c r="L860" s="88">
        <v>0.1451388888888889</v>
      </c>
      <c r="M860" s="89">
        <v>3485</v>
      </c>
      <c r="N860" s="89">
        <v>-1553</v>
      </c>
      <c r="O860" s="89">
        <v>-9</v>
      </c>
      <c r="P860" s="89">
        <v>5</v>
      </c>
      <c r="Q860" s="83">
        <v>844734</v>
      </c>
      <c r="R860" s="83">
        <v>92745</v>
      </c>
      <c r="S860" s="90">
        <v>4.2272920000000001E-4</v>
      </c>
      <c r="T860" s="90">
        <v>2.3000000000000001E-8</v>
      </c>
      <c r="U860" s="83"/>
      <c r="V860" s="151"/>
      <c r="W860" s="151"/>
    </row>
    <row r="861" spans="1:23" x14ac:dyDescent="0.2">
      <c r="A861" s="38"/>
      <c r="B861" s="38" t="s">
        <v>20</v>
      </c>
      <c r="C861" s="39"/>
      <c r="D861" s="39"/>
      <c r="E861" s="40"/>
      <c r="F861" s="39">
        <f xml:space="preserve"> AVERAGE($F$857:$F$860)</f>
        <v>5.9221435000000007</v>
      </c>
      <c r="G861" s="39">
        <f xml:space="preserve"> 2 * STDEV($F$857:$F$860)</f>
        <v>0.19276676182717084</v>
      </c>
      <c r="H861" s="39"/>
      <c r="I861" s="39"/>
      <c r="J861" s="39"/>
      <c r="K861" s="41"/>
      <c r="L861" s="42"/>
      <c r="M861" s="43"/>
      <c r="N861" s="43"/>
      <c r="O861" s="43"/>
      <c r="P861" s="43"/>
      <c r="Q861" s="38"/>
      <c r="R861" s="38"/>
      <c r="S861" s="44">
        <f xml:space="preserve"> AVERAGE(S857:S860)</f>
        <v>4.1702652499999999E-4</v>
      </c>
      <c r="T861" s="44"/>
      <c r="U861" s="38"/>
      <c r="V861" s="143"/>
      <c r="W861" s="143"/>
    </row>
    <row r="862" spans="1:23" x14ac:dyDescent="0.2">
      <c r="A862" s="45"/>
      <c r="B862" s="45" t="s">
        <v>21</v>
      </c>
      <c r="C862" s="46">
        <v>12.33</v>
      </c>
      <c r="D862" s="46"/>
      <c r="E862" s="47">
        <f>((F862/1000+1)/(C862/1000+1)-1)*1000</f>
        <v>-6.2666878636413736</v>
      </c>
      <c r="F862" s="46">
        <f xml:space="preserve"> AVERAGE($F$829:$F$832,$F$857:$F$860)</f>
        <v>5.9860438749999991</v>
      </c>
      <c r="G862" s="46">
        <f xml:space="preserve"> 2 * STDEV($F$829:$F$832,$F$857:$F$860)</f>
        <v>0.2507026598626631</v>
      </c>
      <c r="H862" s="46"/>
      <c r="I862" s="46"/>
      <c r="J862" s="46"/>
      <c r="K862" s="48"/>
      <c r="L862" s="49"/>
      <c r="M862" s="50"/>
      <c r="N862" s="50"/>
      <c r="O862" s="50"/>
      <c r="P862" s="50"/>
      <c r="Q862" s="45"/>
      <c r="R862" s="45"/>
      <c r="S862" s="51">
        <f xml:space="preserve"> AVERAGE(S829:S832,S857:S860)</f>
        <v>4.33245425E-4</v>
      </c>
      <c r="T862" s="51"/>
      <c r="U862" s="45"/>
      <c r="V862" s="144"/>
      <c r="W862" s="144"/>
    </row>
    <row r="863" spans="1:23" x14ac:dyDescent="0.2">
      <c r="V863" s="145"/>
      <c r="W863" s="145"/>
    </row>
    <row r="864" spans="1:23" x14ac:dyDescent="0.2">
      <c r="A864" s="99" t="s">
        <v>1264</v>
      </c>
      <c r="B864" s="99" t="s">
        <v>1080</v>
      </c>
      <c r="C864" s="9">
        <f>((F864/1000+1)/($E$890/1000+1)-1)*1000</f>
        <v>-4.6348071403407021</v>
      </c>
      <c r="D864" s="9">
        <f>$G$890</f>
        <v>0.18857772478666254</v>
      </c>
      <c r="E864" s="100"/>
      <c r="F864" s="101">
        <v>-10.87773</v>
      </c>
      <c r="G864" s="101">
        <v>0.2151188</v>
      </c>
      <c r="H864" s="101">
        <v>2.8888560000000001</v>
      </c>
      <c r="I864" s="102">
        <v>2.0391870000000001</v>
      </c>
      <c r="J864" s="101">
        <f t="shared" ref="J864:J883" si="120">H864/I864</f>
        <v>1.4166704672008992</v>
      </c>
      <c r="K864" s="103">
        <v>43755</v>
      </c>
      <c r="L864" s="104">
        <v>0.14722222222222223</v>
      </c>
      <c r="M864" s="105">
        <v>-3125</v>
      </c>
      <c r="N864" s="105">
        <v>-996</v>
      </c>
      <c r="O864" s="105">
        <v>-3</v>
      </c>
      <c r="P864" s="105">
        <v>4</v>
      </c>
      <c r="Q864" s="99">
        <v>844734</v>
      </c>
      <c r="R864" s="99">
        <v>92745</v>
      </c>
      <c r="S864" s="106">
        <v>4.4838389999999999E-4</v>
      </c>
      <c r="T864" s="106">
        <v>2.3000000000000001E-8</v>
      </c>
      <c r="U864" s="2">
        <f>S864-$S$890</f>
        <v>1.243685000000002E-5</v>
      </c>
      <c r="V864" s="145"/>
      <c r="W864" s="145"/>
    </row>
    <row r="865" spans="1:23" x14ac:dyDescent="0.2">
      <c r="A865" s="99" t="s">
        <v>1265</v>
      </c>
      <c r="B865" s="99" t="s">
        <v>1081</v>
      </c>
      <c r="C865" s="9">
        <f t="shared" ref="C865:C883" si="121">((F865/1000+1)/($E$890/1000+1)-1)*1000</f>
        <v>-3.6683585823935605</v>
      </c>
      <c r="D865" s="9">
        <f t="shared" ref="D865:D883" si="122">$G$890</f>
        <v>0.18857772478666254</v>
      </c>
      <c r="E865" s="100"/>
      <c r="F865" s="101">
        <v>-9.9173430000000007</v>
      </c>
      <c r="G865" s="101">
        <v>0.17733731999999999</v>
      </c>
      <c r="H865" s="101">
        <v>2.875521</v>
      </c>
      <c r="I865" s="102">
        <v>2.0260255000000003</v>
      </c>
      <c r="J865" s="101">
        <f t="shared" si="120"/>
        <v>1.4192916130621256</v>
      </c>
      <c r="K865" s="103">
        <v>43755</v>
      </c>
      <c r="L865" s="104">
        <v>0.14930555555555555</v>
      </c>
      <c r="M865" s="105">
        <v>-3035</v>
      </c>
      <c r="N865" s="105">
        <v>-956</v>
      </c>
      <c r="O865" s="105">
        <v>-4</v>
      </c>
      <c r="P865" s="105">
        <v>3</v>
      </c>
      <c r="Q865" s="99">
        <v>844734</v>
      </c>
      <c r="R865" s="99">
        <v>92745</v>
      </c>
      <c r="S865" s="106">
        <v>6.3510650000000004E-4</v>
      </c>
      <c r="T865" s="106">
        <v>2.3000000000000001E-8</v>
      </c>
      <c r="U865" s="2">
        <f t="shared" ref="U865:U883" si="123">S865-$S$890</f>
        <v>1.9915945000000007E-4</v>
      </c>
      <c r="V865" s="145"/>
      <c r="W865" s="145"/>
    </row>
    <row r="866" spans="1:23" x14ac:dyDescent="0.2">
      <c r="A866" s="99" t="s">
        <v>1266</v>
      </c>
      <c r="B866" s="99" t="s">
        <v>1082</v>
      </c>
      <c r="C866" s="9">
        <f t="shared" si="121"/>
        <v>-3.9121043540045752</v>
      </c>
      <c r="D866" s="9">
        <f t="shared" si="122"/>
        <v>0.18857772478666254</v>
      </c>
      <c r="E866" s="100"/>
      <c r="F866" s="101">
        <v>-10.159560000000001</v>
      </c>
      <c r="G866" s="101">
        <v>0.21253259999999999</v>
      </c>
      <c r="H866" s="101">
        <v>2.8925800000000002</v>
      </c>
      <c r="I866" s="102">
        <v>2.0223269999999998</v>
      </c>
      <c r="J866" s="101">
        <f t="shared" si="120"/>
        <v>1.4303225937249517</v>
      </c>
      <c r="K866" s="103">
        <v>43755</v>
      </c>
      <c r="L866" s="104">
        <v>0.15138888888888888</v>
      </c>
      <c r="M866" s="105">
        <v>-2813</v>
      </c>
      <c r="N866" s="105">
        <v>-854</v>
      </c>
      <c r="O866" s="105">
        <v>-3</v>
      </c>
      <c r="P866" s="105">
        <v>3</v>
      </c>
      <c r="Q866" s="99">
        <v>844734</v>
      </c>
      <c r="R866" s="99">
        <v>92745</v>
      </c>
      <c r="S866" s="106">
        <v>7.7512380000000001E-4</v>
      </c>
      <c r="T866" s="106">
        <v>2.3000000000000001E-8</v>
      </c>
      <c r="U866" s="2">
        <f t="shared" si="123"/>
        <v>3.3917675000000005E-4</v>
      </c>
      <c r="V866" s="145"/>
      <c r="W866" s="145"/>
    </row>
    <row r="867" spans="1:23" x14ac:dyDescent="0.2">
      <c r="A867" s="99" t="s">
        <v>1267</v>
      </c>
      <c r="B867" s="99" t="s">
        <v>1083</v>
      </c>
      <c r="C867" s="9">
        <f t="shared" si="121"/>
        <v>-3.3376081180164219</v>
      </c>
      <c r="D867" s="9">
        <f t="shared" si="122"/>
        <v>0.18857772478666254</v>
      </c>
      <c r="E867" s="100"/>
      <c r="F867" s="101">
        <v>-9.5886669999999992</v>
      </c>
      <c r="G867" s="101">
        <v>0.18656571999999999</v>
      </c>
      <c r="H867" s="101">
        <v>2.8591250000000001</v>
      </c>
      <c r="I867" s="102">
        <v>2.020149</v>
      </c>
      <c r="J867" s="101">
        <f t="shared" si="120"/>
        <v>1.4153040196539959</v>
      </c>
      <c r="K867" s="103">
        <v>43755</v>
      </c>
      <c r="L867" s="104">
        <v>0.15347222222222223</v>
      </c>
      <c r="M867" s="105">
        <v>-2639</v>
      </c>
      <c r="N867" s="105">
        <v>-846</v>
      </c>
      <c r="O867" s="105">
        <v>-4</v>
      </c>
      <c r="P867" s="105">
        <v>3</v>
      </c>
      <c r="Q867" s="99">
        <v>844734</v>
      </c>
      <c r="R867" s="99">
        <v>92745</v>
      </c>
      <c r="S867" s="106">
        <v>8.198999E-4</v>
      </c>
      <c r="T867" s="106">
        <v>2.3000000000000001E-8</v>
      </c>
      <c r="U867" s="2">
        <f t="shared" si="123"/>
        <v>3.8395285000000003E-4</v>
      </c>
      <c r="V867" s="145"/>
      <c r="W867" s="145"/>
    </row>
    <row r="868" spans="1:23" x14ac:dyDescent="0.2">
      <c r="A868" s="99" t="s">
        <v>1268</v>
      </c>
      <c r="B868" s="99" t="s">
        <v>1084</v>
      </c>
      <c r="C868" s="9">
        <f t="shared" si="121"/>
        <v>-3.5051952230544803</v>
      </c>
      <c r="D868" s="9">
        <f t="shared" si="122"/>
        <v>0.18857772478666254</v>
      </c>
      <c r="E868" s="100"/>
      <c r="F868" s="101">
        <v>-9.7552029999999998</v>
      </c>
      <c r="G868" s="101">
        <v>0.22544040000000001</v>
      </c>
      <c r="H868" s="101">
        <v>2.8613849999999998</v>
      </c>
      <c r="I868" s="102">
        <v>2.0235849999999997</v>
      </c>
      <c r="J868" s="101">
        <f t="shared" si="120"/>
        <v>1.4140176963161915</v>
      </c>
      <c r="K868" s="103">
        <v>43755</v>
      </c>
      <c r="L868" s="104">
        <v>0.15555555555555556</v>
      </c>
      <c r="M868" s="105">
        <v>-2515</v>
      </c>
      <c r="N868" s="105">
        <v>-851</v>
      </c>
      <c r="O868" s="105">
        <v>-4</v>
      </c>
      <c r="P868" s="105">
        <v>2</v>
      </c>
      <c r="Q868" s="99">
        <v>844734</v>
      </c>
      <c r="R868" s="99">
        <v>92745</v>
      </c>
      <c r="S868" s="106">
        <v>8.0460500000000001E-4</v>
      </c>
      <c r="T868" s="106">
        <v>2.3000000000000001E-8</v>
      </c>
      <c r="U868" s="2">
        <f t="shared" si="123"/>
        <v>3.6865795000000004E-4</v>
      </c>
      <c r="V868" s="145"/>
      <c r="W868" s="145"/>
    </row>
    <row r="869" spans="1:23" x14ac:dyDescent="0.2">
      <c r="A869" s="99" t="s">
        <v>1269</v>
      </c>
      <c r="B869" s="99" t="s">
        <v>1085</v>
      </c>
      <c r="C869" s="9">
        <f t="shared" si="121"/>
        <v>3.3520000531541694</v>
      </c>
      <c r="D869" s="9">
        <f t="shared" si="122"/>
        <v>0.18857772478666254</v>
      </c>
      <c r="E869" s="100"/>
      <c r="F869" s="101">
        <v>-2.9410159999999999</v>
      </c>
      <c r="G869" s="101">
        <v>0.18744085999999999</v>
      </c>
      <c r="H869" s="101">
        <v>2.8260190000000001</v>
      </c>
      <c r="I869" s="102">
        <v>2.0129014999999999</v>
      </c>
      <c r="J869" s="101">
        <f t="shared" si="120"/>
        <v>1.4039529505045329</v>
      </c>
      <c r="K869" s="103">
        <v>43755</v>
      </c>
      <c r="L869" s="104">
        <v>0.15763888888888888</v>
      </c>
      <c r="M869" s="105">
        <v>-3458</v>
      </c>
      <c r="N869" s="105">
        <v>1693</v>
      </c>
      <c r="O869" s="105">
        <v>-7</v>
      </c>
      <c r="P869" s="105">
        <v>-8</v>
      </c>
      <c r="Q869" s="99">
        <v>844734</v>
      </c>
      <c r="R869" s="99">
        <v>92745</v>
      </c>
      <c r="S869" s="106">
        <v>4.1314539999999999E-4</v>
      </c>
      <c r="T869" s="106">
        <v>2.3000000000000001E-8</v>
      </c>
      <c r="U869" s="2">
        <f t="shared" si="123"/>
        <v>-2.2801649999999978E-5</v>
      </c>
      <c r="V869" s="145"/>
      <c r="W869" s="145"/>
    </row>
    <row r="870" spans="1:23" x14ac:dyDescent="0.2">
      <c r="A870" s="99" t="s">
        <v>1270</v>
      </c>
      <c r="B870" s="99" t="s">
        <v>1086</v>
      </c>
      <c r="C870" s="9">
        <f t="shared" si="121"/>
        <v>-3.7643979405115324</v>
      </c>
      <c r="D870" s="9">
        <f t="shared" si="122"/>
        <v>0.18857772478666254</v>
      </c>
      <c r="E870" s="100"/>
      <c r="F870" s="101">
        <v>-10.012779999999999</v>
      </c>
      <c r="G870" s="101">
        <v>0.23967760000000002</v>
      </c>
      <c r="H870" s="101">
        <v>2.8321610000000002</v>
      </c>
      <c r="I870" s="102">
        <v>2.0072310000000004</v>
      </c>
      <c r="J870" s="101">
        <f t="shared" si="120"/>
        <v>1.410979105045707</v>
      </c>
      <c r="K870" s="103">
        <v>43755</v>
      </c>
      <c r="L870" s="104">
        <v>0.15972222222222221</v>
      </c>
      <c r="M870" s="105">
        <v>-1400</v>
      </c>
      <c r="N870" s="105">
        <v>1308</v>
      </c>
      <c r="O870" s="105">
        <v>-6</v>
      </c>
      <c r="P870" s="105">
        <v>2</v>
      </c>
      <c r="Q870" s="99">
        <v>844734</v>
      </c>
      <c r="R870" s="99">
        <v>92745</v>
      </c>
      <c r="S870" s="106">
        <v>8.4734100000000004E-4</v>
      </c>
      <c r="T870" s="106">
        <v>2.3000000000000001E-8</v>
      </c>
      <c r="U870" s="2">
        <f t="shared" si="123"/>
        <v>4.1139395000000008E-4</v>
      </c>
      <c r="V870" s="145"/>
      <c r="W870" s="145"/>
    </row>
    <row r="871" spans="1:23" x14ac:dyDescent="0.2">
      <c r="A871" s="99" t="s">
        <v>1271</v>
      </c>
      <c r="B871" s="99" t="s">
        <v>1087</v>
      </c>
      <c r="C871" s="9">
        <f t="shared" si="121"/>
        <v>-3.7425962001631508</v>
      </c>
      <c r="D871" s="9">
        <f t="shared" si="122"/>
        <v>0.18857772478666254</v>
      </c>
      <c r="E871" s="100"/>
      <c r="F871" s="101">
        <v>-9.9911150000000006</v>
      </c>
      <c r="G871" s="101">
        <v>0.17663392</v>
      </c>
      <c r="H871" s="101">
        <v>2.8642850000000002</v>
      </c>
      <c r="I871" s="102">
        <v>2.008508</v>
      </c>
      <c r="J871" s="101">
        <f t="shared" si="120"/>
        <v>1.4260759728116594</v>
      </c>
      <c r="K871" s="103">
        <v>43755</v>
      </c>
      <c r="L871" s="104">
        <v>0.16180555555555556</v>
      </c>
      <c r="M871" s="105">
        <v>-1445</v>
      </c>
      <c r="N871" s="105">
        <v>1382</v>
      </c>
      <c r="O871" s="105">
        <v>-6</v>
      </c>
      <c r="P871" s="105">
        <v>2</v>
      </c>
      <c r="Q871" s="99">
        <v>844734</v>
      </c>
      <c r="R871" s="99">
        <v>92745</v>
      </c>
      <c r="S871" s="106">
        <v>6.4191010000000002E-4</v>
      </c>
      <c r="T871" s="106">
        <v>2.3000000000000001E-8</v>
      </c>
      <c r="U871" s="2">
        <f t="shared" si="123"/>
        <v>2.0596305000000005E-4</v>
      </c>
      <c r="V871" s="145"/>
      <c r="W871" s="145"/>
    </row>
    <row r="872" spans="1:23" x14ac:dyDescent="0.2">
      <c r="A872" s="99" t="s">
        <v>1272</v>
      </c>
      <c r="B872" s="99" t="s">
        <v>1088</v>
      </c>
      <c r="C872" s="9">
        <f t="shared" si="121"/>
        <v>-3.8696480685075363</v>
      </c>
      <c r="D872" s="9">
        <f t="shared" si="122"/>
        <v>0.18857772478666254</v>
      </c>
      <c r="E872" s="100"/>
      <c r="F872" s="101">
        <v>-10.117369999999999</v>
      </c>
      <c r="G872" s="101">
        <v>0.2078006</v>
      </c>
      <c r="H872" s="101">
        <v>2.8503319999999999</v>
      </c>
      <c r="I872" s="102">
        <v>2.0045275</v>
      </c>
      <c r="J872" s="101">
        <f t="shared" si="120"/>
        <v>1.4219470673263399</v>
      </c>
      <c r="K872" s="103">
        <v>43755</v>
      </c>
      <c r="L872" s="104">
        <v>0.16388888888888889</v>
      </c>
      <c r="M872" s="105">
        <v>-1450</v>
      </c>
      <c r="N872" s="105">
        <v>1418</v>
      </c>
      <c r="O872" s="105">
        <v>-5</v>
      </c>
      <c r="P872" s="105">
        <v>4</v>
      </c>
      <c r="Q872" s="99">
        <v>844734</v>
      </c>
      <c r="R872" s="99">
        <v>92745</v>
      </c>
      <c r="S872" s="106">
        <v>5.9872880000000003E-4</v>
      </c>
      <c r="T872" s="106">
        <v>2.3000000000000001E-8</v>
      </c>
      <c r="U872" s="2">
        <f t="shared" si="123"/>
        <v>1.6278175000000006E-4</v>
      </c>
      <c r="V872" s="145"/>
      <c r="W872" s="145"/>
    </row>
    <row r="873" spans="1:23" x14ac:dyDescent="0.2">
      <c r="A873" s="99" t="s">
        <v>1273</v>
      </c>
      <c r="B873" s="99" t="s">
        <v>1089</v>
      </c>
      <c r="C873" s="9">
        <f t="shared" si="121"/>
        <v>-3.7738975218125637</v>
      </c>
      <c r="D873" s="9">
        <f t="shared" si="122"/>
        <v>0.18857772478666254</v>
      </c>
      <c r="E873" s="100"/>
      <c r="F873" s="101">
        <v>-10.022220000000001</v>
      </c>
      <c r="G873" s="101">
        <v>0.19276615999999999</v>
      </c>
      <c r="H873" s="101">
        <v>2.8333759999999999</v>
      </c>
      <c r="I873" s="102">
        <v>1.9891130000000001</v>
      </c>
      <c r="J873" s="101">
        <f t="shared" si="120"/>
        <v>1.424441949753483</v>
      </c>
      <c r="K873" s="103">
        <v>43755</v>
      </c>
      <c r="L873" s="104">
        <v>0.16597222222222222</v>
      </c>
      <c r="M873" s="105">
        <v>-1502</v>
      </c>
      <c r="N873" s="105">
        <v>1463</v>
      </c>
      <c r="O873" s="105">
        <v>-5</v>
      </c>
      <c r="P873" s="105">
        <v>4</v>
      </c>
      <c r="Q873" s="99">
        <v>844734</v>
      </c>
      <c r="R873" s="99">
        <v>92745</v>
      </c>
      <c r="S873" s="106">
        <v>7.6705950000000001E-4</v>
      </c>
      <c r="T873" s="106">
        <v>2.3000000000000001E-8</v>
      </c>
      <c r="U873" s="2">
        <f t="shared" si="123"/>
        <v>3.3111245000000004E-4</v>
      </c>
      <c r="V873" s="145"/>
      <c r="W873" s="145"/>
    </row>
    <row r="874" spans="1:23" x14ac:dyDescent="0.2">
      <c r="A874" s="99" t="s">
        <v>1274</v>
      </c>
      <c r="B874" s="99" t="s">
        <v>1090</v>
      </c>
      <c r="C874" s="9">
        <f t="shared" si="121"/>
        <v>-3.7310407243070776</v>
      </c>
      <c r="D874" s="9">
        <f t="shared" si="122"/>
        <v>0.18857772478666254</v>
      </c>
      <c r="E874" s="100"/>
      <c r="F874" s="101">
        <v>-9.9796320000000005</v>
      </c>
      <c r="G874" s="101">
        <v>0.2279562</v>
      </c>
      <c r="H874" s="101">
        <v>2.7959339999999999</v>
      </c>
      <c r="I874" s="102">
        <v>1.9738855</v>
      </c>
      <c r="J874" s="101">
        <f t="shared" si="120"/>
        <v>1.4164620997519866</v>
      </c>
      <c r="K874" s="103">
        <v>43755</v>
      </c>
      <c r="L874" s="104">
        <v>0.16805555555555557</v>
      </c>
      <c r="M874" s="105">
        <v>-1587</v>
      </c>
      <c r="N874" s="105">
        <v>1539</v>
      </c>
      <c r="O874" s="105">
        <v>-5</v>
      </c>
      <c r="P874" s="105">
        <v>4</v>
      </c>
      <c r="Q874" s="99">
        <v>844734</v>
      </c>
      <c r="R874" s="99">
        <v>92745</v>
      </c>
      <c r="S874" s="106">
        <v>5.7805409999999997E-4</v>
      </c>
      <c r="T874" s="106">
        <v>2.3000000000000001E-8</v>
      </c>
      <c r="U874" s="2">
        <f t="shared" si="123"/>
        <v>1.4210705E-4</v>
      </c>
      <c r="V874" s="145"/>
      <c r="W874" s="145"/>
    </row>
    <row r="875" spans="1:23" x14ac:dyDescent="0.2">
      <c r="A875" s="99" t="s">
        <v>1275</v>
      </c>
      <c r="B875" s="99" t="s">
        <v>1091</v>
      </c>
      <c r="C875" s="9">
        <f t="shared" si="121"/>
        <v>-3.7607249032499679</v>
      </c>
      <c r="D875" s="9">
        <f t="shared" si="122"/>
        <v>0.18857772478666254</v>
      </c>
      <c r="E875" s="100"/>
      <c r="F875" s="101">
        <v>-10.009130000000001</v>
      </c>
      <c r="G875" s="101">
        <v>0.13051946</v>
      </c>
      <c r="H875" s="101">
        <v>2.7929170000000001</v>
      </c>
      <c r="I875" s="102">
        <v>1.9698114999999998</v>
      </c>
      <c r="J875" s="101">
        <f t="shared" si="120"/>
        <v>1.4178600338154186</v>
      </c>
      <c r="K875" s="103">
        <v>43755</v>
      </c>
      <c r="L875" s="104">
        <v>0.1701388888888889</v>
      </c>
      <c r="M875" s="105">
        <v>-1672</v>
      </c>
      <c r="N875" s="105">
        <v>1604</v>
      </c>
      <c r="O875" s="105">
        <v>-6</v>
      </c>
      <c r="P875" s="105">
        <v>3</v>
      </c>
      <c r="Q875" s="99">
        <v>844734</v>
      </c>
      <c r="R875" s="99">
        <v>92745</v>
      </c>
      <c r="S875" s="106">
        <v>4.7001559999999999E-4</v>
      </c>
      <c r="T875" s="106">
        <v>2.3000000000000001E-8</v>
      </c>
      <c r="U875" s="2">
        <f t="shared" si="123"/>
        <v>3.4068550000000025E-5</v>
      </c>
      <c r="V875" s="145"/>
      <c r="W875" s="145"/>
    </row>
    <row r="876" spans="1:23" x14ac:dyDescent="0.2">
      <c r="A876" s="99" t="s">
        <v>1276</v>
      </c>
      <c r="B876" s="99" t="s">
        <v>1092</v>
      </c>
      <c r="C876" s="9">
        <f t="shared" si="121"/>
        <v>-5.4285555241193606</v>
      </c>
      <c r="D876" s="9">
        <f t="shared" si="122"/>
        <v>0.18857772478666254</v>
      </c>
      <c r="E876" s="100"/>
      <c r="F876" s="101">
        <v>-11.666499999999999</v>
      </c>
      <c r="G876" s="101">
        <v>0.20179320000000001</v>
      </c>
      <c r="H876" s="101">
        <v>2.6842969999999999</v>
      </c>
      <c r="I876" s="102">
        <v>1.9593164999999999</v>
      </c>
      <c r="J876" s="101">
        <f t="shared" si="120"/>
        <v>1.3700170442090394</v>
      </c>
      <c r="K876" s="103">
        <v>43755</v>
      </c>
      <c r="L876" s="104">
        <v>0.17222222222222222</v>
      </c>
      <c r="M876" s="105">
        <v>-4899</v>
      </c>
      <c r="N876" s="105">
        <v>1973</v>
      </c>
      <c r="O876" s="105">
        <v>-4</v>
      </c>
      <c r="P876" s="105">
        <v>-13</v>
      </c>
      <c r="Q876" s="99">
        <v>844734</v>
      </c>
      <c r="R876" s="99">
        <v>92745</v>
      </c>
      <c r="S876" s="106">
        <v>5.3518619999999995E-4</v>
      </c>
      <c r="T876" s="106">
        <v>2.3000000000000001E-8</v>
      </c>
      <c r="U876" s="2">
        <f t="shared" si="123"/>
        <v>9.9239149999999986E-5</v>
      </c>
      <c r="V876" s="145"/>
      <c r="W876" s="145"/>
    </row>
    <row r="877" spans="1:23" x14ac:dyDescent="0.2">
      <c r="A877" s="91" t="s">
        <v>1277</v>
      </c>
      <c r="B877" s="91" t="s">
        <v>1093</v>
      </c>
      <c r="C877" s="76">
        <f t="shared" si="121"/>
        <v>-1.4928669153340124</v>
      </c>
      <c r="D877" s="76">
        <f t="shared" si="122"/>
        <v>0.18857772478666254</v>
      </c>
      <c r="E877" s="92"/>
      <c r="F877" s="93">
        <v>-7.7554959999999999</v>
      </c>
      <c r="G877" s="93">
        <v>0.18783082000000001</v>
      </c>
      <c r="H877" s="93">
        <v>2.4503200000000001</v>
      </c>
      <c r="I877" s="94">
        <v>1.9435635000000002</v>
      </c>
      <c r="J877" s="93">
        <f t="shared" si="120"/>
        <v>1.2607357567684307</v>
      </c>
      <c r="K877" s="95">
        <v>43755</v>
      </c>
      <c r="L877" s="96">
        <v>0.17430555555555555</v>
      </c>
      <c r="M877" s="97">
        <v>-5110</v>
      </c>
      <c r="N877" s="97">
        <v>1865</v>
      </c>
      <c r="O877" s="97">
        <v>-1</v>
      </c>
      <c r="P877" s="97">
        <v>-12</v>
      </c>
      <c r="Q877" s="91">
        <v>844734</v>
      </c>
      <c r="R877" s="91">
        <v>92745</v>
      </c>
      <c r="S877" s="98">
        <v>6.7254070000000001E-3</v>
      </c>
      <c r="T877" s="98">
        <v>2.3000000000000001E-8</v>
      </c>
      <c r="U877" s="82">
        <f t="shared" si="123"/>
        <v>6.2894599500000004E-3</v>
      </c>
      <c r="V877" s="150"/>
      <c r="W877" s="156" t="s">
        <v>1333</v>
      </c>
    </row>
    <row r="878" spans="1:23" x14ac:dyDescent="0.2">
      <c r="A878" s="91" t="s">
        <v>1278</v>
      </c>
      <c r="B878" s="91" t="s">
        <v>1094</v>
      </c>
      <c r="C878" s="76">
        <f t="shared" si="121"/>
        <v>-0.42336500756678941</v>
      </c>
      <c r="D878" s="76">
        <f t="shared" si="122"/>
        <v>0.18857772478666254</v>
      </c>
      <c r="E878" s="92"/>
      <c r="F878" s="93">
        <v>-6.6927019999999997</v>
      </c>
      <c r="G878" s="93">
        <v>0.21278620000000001</v>
      </c>
      <c r="H878" s="93">
        <v>2.2734380000000001</v>
      </c>
      <c r="I878" s="94">
        <v>1.9251825000000002</v>
      </c>
      <c r="J878" s="93">
        <f t="shared" si="120"/>
        <v>1.1808947982853573</v>
      </c>
      <c r="K878" s="95">
        <v>43755</v>
      </c>
      <c r="L878" s="96">
        <v>0.1763888888888889</v>
      </c>
      <c r="M878" s="97">
        <v>-5559</v>
      </c>
      <c r="N878" s="97">
        <v>1747</v>
      </c>
      <c r="O878" s="97">
        <v>3</v>
      </c>
      <c r="P878" s="97">
        <v>-17</v>
      </c>
      <c r="Q878" s="91">
        <v>844734</v>
      </c>
      <c r="R878" s="91">
        <v>92745</v>
      </c>
      <c r="S878" s="98">
        <v>6.5954259999999997E-3</v>
      </c>
      <c r="T878" s="98">
        <v>2.3000000000000001E-8</v>
      </c>
      <c r="U878" s="82">
        <f t="shared" si="123"/>
        <v>6.15947895E-3</v>
      </c>
      <c r="V878" s="150"/>
      <c r="W878" s="156" t="s">
        <v>1333</v>
      </c>
    </row>
    <row r="879" spans="1:23" x14ac:dyDescent="0.2">
      <c r="A879" s="91" t="s">
        <v>1279</v>
      </c>
      <c r="B879" s="91" t="s">
        <v>1095</v>
      </c>
      <c r="C879" s="76">
        <f t="shared" si="121"/>
        <v>-2.9707884277307972</v>
      </c>
      <c r="D879" s="76">
        <f t="shared" si="122"/>
        <v>0.18857772478666254</v>
      </c>
      <c r="E879" s="92"/>
      <c r="F879" s="93">
        <v>-9.2241479999999996</v>
      </c>
      <c r="G879" s="93">
        <v>0.1811739</v>
      </c>
      <c r="H879" s="93">
        <v>2.4665270000000001</v>
      </c>
      <c r="I879" s="94">
        <v>1.9310589999999999</v>
      </c>
      <c r="J879" s="93">
        <f t="shared" si="120"/>
        <v>1.2772924079481778</v>
      </c>
      <c r="K879" s="95">
        <v>43755</v>
      </c>
      <c r="L879" s="96">
        <v>0.17847222222222223</v>
      </c>
      <c r="M879" s="97">
        <v>-5633</v>
      </c>
      <c r="N879" s="97">
        <v>1772</v>
      </c>
      <c r="O879" s="97">
        <v>2</v>
      </c>
      <c r="P879" s="97">
        <v>-19</v>
      </c>
      <c r="Q879" s="91">
        <v>844734</v>
      </c>
      <c r="R879" s="91">
        <v>92745</v>
      </c>
      <c r="S879" s="98">
        <v>3.8391889999999998E-3</v>
      </c>
      <c r="T879" s="98">
        <v>2.3000000000000001E-8</v>
      </c>
      <c r="U879" s="82">
        <f t="shared" si="123"/>
        <v>3.4032419499999997E-3</v>
      </c>
      <c r="V879" s="150"/>
      <c r="W879" s="156" t="s">
        <v>1333</v>
      </c>
    </row>
    <row r="880" spans="1:23" x14ac:dyDescent="0.2">
      <c r="A880" s="91" t="s">
        <v>1280</v>
      </c>
      <c r="B880" s="91" t="s">
        <v>1096</v>
      </c>
      <c r="C880" s="76">
        <f t="shared" si="121"/>
        <v>-0.67201856074627919</v>
      </c>
      <c r="D880" s="76">
        <f t="shared" si="122"/>
        <v>0.18857772478666254</v>
      </c>
      <c r="E880" s="92"/>
      <c r="F880" s="93">
        <v>-6.9397960000000003</v>
      </c>
      <c r="G880" s="93">
        <v>0.15579308</v>
      </c>
      <c r="H880" s="93">
        <v>2.3220890000000001</v>
      </c>
      <c r="I880" s="94">
        <v>1.9401085000000002</v>
      </c>
      <c r="J880" s="93">
        <f t="shared" si="120"/>
        <v>1.1968861535321349</v>
      </c>
      <c r="K880" s="95">
        <v>43755</v>
      </c>
      <c r="L880" s="96">
        <v>0.18055555555555555</v>
      </c>
      <c r="M880" s="97">
        <v>-5724</v>
      </c>
      <c r="N880" s="97">
        <v>1796</v>
      </c>
      <c r="O880" s="97">
        <v>2</v>
      </c>
      <c r="P880" s="97">
        <v>-20</v>
      </c>
      <c r="Q880" s="91">
        <v>844734</v>
      </c>
      <c r="R880" s="91">
        <v>92745</v>
      </c>
      <c r="S880" s="98">
        <v>6.3186040000000002E-3</v>
      </c>
      <c r="T880" s="98">
        <v>2.3000000000000001E-8</v>
      </c>
      <c r="U880" s="82">
        <f t="shared" si="123"/>
        <v>5.8826569500000005E-3</v>
      </c>
      <c r="V880" s="150"/>
      <c r="W880" s="156" t="s">
        <v>1333</v>
      </c>
    </row>
    <row r="881" spans="1:23" x14ac:dyDescent="0.2">
      <c r="A881" s="99" t="s">
        <v>1281</v>
      </c>
      <c r="B881" s="99" t="s">
        <v>1097</v>
      </c>
      <c r="C881" s="9">
        <f t="shared" si="121"/>
        <v>-4.8633304367037278</v>
      </c>
      <c r="D881" s="9">
        <f t="shared" si="122"/>
        <v>0.18857772478666254</v>
      </c>
      <c r="E881" s="100"/>
      <c r="F881" s="101">
        <v>-11.10482</v>
      </c>
      <c r="G881" s="101">
        <v>0.14803263999999999</v>
      </c>
      <c r="H881" s="101">
        <v>2.6443690000000002</v>
      </c>
      <c r="I881" s="102">
        <v>1.9258204999999999</v>
      </c>
      <c r="J881" s="101">
        <f t="shared" si="120"/>
        <v>1.3731129147290728</v>
      </c>
      <c r="K881" s="103">
        <v>43755</v>
      </c>
      <c r="L881" s="104">
        <v>0.18263888888888888</v>
      </c>
      <c r="M881" s="105">
        <v>-5778</v>
      </c>
      <c r="N881" s="105">
        <v>1768</v>
      </c>
      <c r="O881" s="105">
        <v>1</v>
      </c>
      <c r="P881" s="105">
        <v>-17</v>
      </c>
      <c r="Q881" s="99">
        <v>844734</v>
      </c>
      <c r="R881" s="99">
        <v>92745</v>
      </c>
      <c r="S881" s="106">
        <v>6.3499960000000001E-4</v>
      </c>
      <c r="T881" s="106">
        <v>2.3000000000000001E-8</v>
      </c>
      <c r="U881" s="2">
        <f t="shared" si="123"/>
        <v>1.9905255000000004E-4</v>
      </c>
      <c r="V881" s="145"/>
      <c r="W881" s="145"/>
    </row>
    <row r="882" spans="1:23" x14ac:dyDescent="0.2">
      <c r="A882" s="99" t="s">
        <v>1282</v>
      </c>
      <c r="B882" s="99" t="s">
        <v>1098</v>
      </c>
      <c r="C882" s="9">
        <f t="shared" si="121"/>
        <v>-5.7851017794999793</v>
      </c>
      <c r="D882" s="9">
        <f t="shared" si="122"/>
        <v>0.18857772478666254</v>
      </c>
      <c r="E882" s="100"/>
      <c r="F882" s="101">
        <v>-12.020810000000001</v>
      </c>
      <c r="G882" s="101">
        <v>0.14725307999999998</v>
      </c>
      <c r="H882" s="101">
        <v>2.653537</v>
      </c>
      <c r="I882" s="102">
        <v>1.9116074999999999</v>
      </c>
      <c r="J882" s="101">
        <f t="shared" si="120"/>
        <v>1.3881181152511697</v>
      </c>
      <c r="K882" s="103">
        <v>43755</v>
      </c>
      <c r="L882" s="104">
        <v>0.18472222222222223</v>
      </c>
      <c r="M882" s="105">
        <v>-5851</v>
      </c>
      <c r="N882" s="105">
        <v>1805</v>
      </c>
      <c r="O882" s="105">
        <v>1</v>
      </c>
      <c r="P882" s="105">
        <v>-15</v>
      </c>
      <c r="Q882" s="99">
        <v>844734</v>
      </c>
      <c r="R882" s="99">
        <v>92745</v>
      </c>
      <c r="S882" s="106">
        <v>3.8656250000000002E-4</v>
      </c>
      <c r="T882" s="106">
        <v>2.3000000000000001E-8</v>
      </c>
      <c r="U882" s="2">
        <f t="shared" si="123"/>
        <v>-4.9384549999999944E-5</v>
      </c>
      <c r="V882" s="145"/>
      <c r="W882" s="145"/>
    </row>
    <row r="883" spans="1:23" x14ac:dyDescent="0.2">
      <c r="A883" s="99" t="s">
        <v>1283</v>
      </c>
      <c r="B883" s="99" t="s">
        <v>1099</v>
      </c>
      <c r="C883" s="9">
        <f t="shared" si="121"/>
        <v>-5.0169036466995998</v>
      </c>
      <c r="D883" s="9">
        <f t="shared" si="122"/>
        <v>0.18857772478666254</v>
      </c>
      <c r="E883" s="100"/>
      <c r="F883" s="101">
        <v>-11.257429999999999</v>
      </c>
      <c r="G883" s="101">
        <v>0.19749719999999998</v>
      </c>
      <c r="H883" s="101">
        <v>2.6323910000000001</v>
      </c>
      <c r="I883" s="102">
        <v>1.8979200000000001</v>
      </c>
      <c r="J883" s="101">
        <f t="shared" si="120"/>
        <v>1.3869873335019389</v>
      </c>
      <c r="K883" s="103">
        <v>43755</v>
      </c>
      <c r="L883" s="104">
        <v>0.18680555555555556</v>
      </c>
      <c r="M883" s="105">
        <v>-5921</v>
      </c>
      <c r="N883" s="105">
        <v>1803</v>
      </c>
      <c r="O883" s="105">
        <v>1</v>
      </c>
      <c r="P883" s="105">
        <v>-14</v>
      </c>
      <c r="Q883" s="99">
        <v>844734</v>
      </c>
      <c r="R883" s="99">
        <v>92745</v>
      </c>
      <c r="S883" s="106">
        <v>4.4199750000000002E-4</v>
      </c>
      <c r="T883" s="106">
        <v>2.3000000000000001E-8</v>
      </c>
      <c r="U883" s="2">
        <f t="shared" si="123"/>
        <v>6.0504500000000566E-6</v>
      </c>
      <c r="V883" s="145"/>
      <c r="W883" s="145"/>
    </row>
    <row r="884" spans="1:23" x14ac:dyDescent="0.2">
      <c r="V884" s="145"/>
      <c r="W884" s="145"/>
    </row>
    <row r="885" spans="1:23" x14ac:dyDescent="0.2">
      <c r="A885" s="83" t="s">
        <v>1284</v>
      </c>
      <c r="B885" s="83" t="s">
        <v>101</v>
      </c>
      <c r="C885" s="84"/>
      <c r="D885" s="84"/>
      <c r="E885" s="85"/>
      <c r="F885" s="86">
        <v>5.9913489999999996</v>
      </c>
      <c r="G885" s="86">
        <v>0.16697595999999998</v>
      </c>
      <c r="H885" s="86">
        <v>2.6639750000000002</v>
      </c>
      <c r="I885" s="84">
        <v>1.8834065</v>
      </c>
      <c r="J885" s="86">
        <f>H885/I885</f>
        <v>1.4144450494356902</v>
      </c>
      <c r="K885" s="87">
        <v>43755</v>
      </c>
      <c r="L885" s="88">
        <v>0.18888888888888888</v>
      </c>
      <c r="M885" s="89">
        <v>3515</v>
      </c>
      <c r="N885" s="89">
        <v>-1463</v>
      </c>
      <c r="O885" s="89">
        <v>-9</v>
      </c>
      <c r="P885" s="89">
        <v>6</v>
      </c>
      <c r="Q885" s="83">
        <v>844734</v>
      </c>
      <c r="R885" s="83">
        <v>92745</v>
      </c>
      <c r="S885" s="90">
        <v>4.4446040000000001E-4</v>
      </c>
      <c r="T885" s="90">
        <v>2.3000000000000001E-8</v>
      </c>
      <c r="U885" s="83"/>
      <c r="V885" s="151"/>
      <c r="W885" s="151"/>
    </row>
    <row r="886" spans="1:23" x14ac:dyDescent="0.2">
      <c r="A886" s="83" t="s">
        <v>1285</v>
      </c>
      <c r="B886" s="83" t="s">
        <v>101</v>
      </c>
      <c r="C886" s="84"/>
      <c r="D886" s="84"/>
      <c r="E886" s="85"/>
      <c r="F886" s="86">
        <v>6.1033530000000003</v>
      </c>
      <c r="G886" s="86">
        <v>0.18388189999999999</v>
      </c>
      <c r="H886" s="86">
        <v>2.6589529999999999</v>
      </c>
      <c r="I886" s="84">
        <v>1.8768539999999998</v>
      </c>
      <c r="J886" s="86">
        <f>H886/I886</f>
        <v>1.4167074263634785</v>
      </c>
      <c r="K886" s="87">
        <v>43755</v>
      </c>
      <c r="L886" s="88">
        <v>0.19097222222222221</v>
      </c>
      <c r="M886" s="89">
        <v>3515</v>
      </c>
      <c r="N886" s="89">
        <v>-1493</v>
      </c>
      <c r="O886" s="89">
        <v>-8</v>
      </c>
      <c r="P886" s="89">
        <v>7</v>
      </c>
      <c r="Q886" s="83">
        <v>844734</v>
      </c>
      <c r="R886" s="83">
        <v>92745</v>
      </c>
      <c r="S886" s="90">
        <v>4.5645199999999999E-4</v>
      </c>
      <c r="T886" s="90">
        <v>2.3000000000000001E-8</v>
      </c>
      <c r="U886" s="83"/>
      <c r="V886" s="151"/>
      <c r="W886" s="151"/>
    </row>
    <row r="887" spans="1:23" x14ac:dyDescent="0.2">
      <c r="A887" s="83" t="s">
        <v>1286</v>
      </c>
      <c r="B887" s="83" t="s">
        <v>101</v>
      </c>
      <c r="C887" s="84"/>
      <c r="D887" s="84"/>
      <c r="E887" s="85"/>
      <c r="F887" s="86">
        <v>6.0165839999999999</v>
      </c>
      <c r="G887" s="86">
        <v>0.15729670000000001</v>
      </c>
      <c r="H887" s="86">
        <v>2.6383390000000002</v>
      </c>
      <c r="I887" s="84">
        <v>1.8676914999999998</v>
      </c>
      <c r="J887" s="86">
        <f>H887/I887</f>
        <v>1.4126203390656329</v>
      </c>
      <c r="K887" s="87">
        <v>43755</v>
      </c>
      <c r="L887" s="88">
        <v>0.19305555555555556</v>
      </c>
      <c r="M887" s="89">
        <v>3515</v>
      </c>
      <c r="N887" s="89">
        <v>-1523</v>
      </c>
      <c r="O887" s="89">
        <v>-9</v>
      </c>
      <c r="P887" s="89">
        <v>6</v>
      </c>
      <c r="Q887" s="83">
        <v>844734</v>
      </c>
      <c r="R887" s="83">
        <v>92745</v>
      </c>
      <c r="S887" s="90">
        <v>4.5682310000000001E-4</v>
      </c>
      <c r="T887" s="90">
        <v>2.3000000000000001E-8</v>
      </c>
      <c r="U887" s="83"/>
      <c r="V887" s="151"/>
      <c r="W887" s="151"/>
    </row>
    <row r="888" spans="1:23" x14ac:dyDescent="0.2">
      <c r="A888" s="83" t="s">
        <v>1287</v>
      </c>
      <c r="B888" s="83" t="s">
        <v>101</v>
      </c>
      <c r="C888" s="84"/>
      <c r="D888" s="84"/>
      <c r="E888" s="85"/>
      <c r="F888" s="86">
        <v>6.0455319999999997</v>
      </c>
      <c r="G888" s="86">
        <v>0.19809646</v>
      </c>
      <c r="H888" s="86">
        <v>2.620161</v>
      </c>
      <c r="I888" s="84">
        <v>1.8533845</v>
      </c>
      <c r="J888" s="86">
        <f>H888/I888</f>
        <v>1.4137169054775196</v>
      </c>
      <c r="K888" s="87">
        <v>43755</v>
      </c>
      <c r="L888" s="88">
        <v>0.19444444444444445</v>
      </c>
      <c r="M888" s="89">
        <v>3515</v>
      </c>
      <c r="N888" s="89">
        <v>-1553</v>
      </c>
      <c r="O888" s="89">
        <v>-9</v>
      </c>
      <c r="P888" s="89">
        <v>5</v>
      </c>
      <c r="Q888" s="83">
        <v>844734</v>
      </c>
      <c r="R888" s="83">
        <v>92745</v>
      </c>
      <c r="S888" s="90">
        <v>4.617348E-4</v>
      </c>
      <c r="T888" s="90">
        <v>2.3000000000000001E-8</v>
      </c>
      <c r="U888" s="83"/>
      <c r="V888" s="151"/>
      <c r="W888" s="151"/>
    </row>
    <row r="889" spans="1:23" x14ac:dyDescent="0.2">
      <c r="A889" s="38"/>
      <c r="B889" s="38" t="s">
        <v>20</v>
      </c>
      <c r="C889" s="39"/>
      <c r="D889" s="39"/>
      <c r="E889" s="40"/>
      <c r="F889" s="39">
        <f xml:space="preserve"> AVERAGE($F$885:$F$888)</f>
        <v>6.0392045000000003</v>
      </c>
      <c r="G889" s="39">
        <f xml:space="preserve"> 2 * STDEV($F$885:$F$888)</f>
        <v>9.6311323038017857E-2</v>
      </c>
      <c r="H889" s="39"/>
      <c r="I889" s="39"/>
      <c r="J889" s="39"/>
      <c r="K889" s="41"/>
      <c r="L889" s="42"/>
      <c r="M889" s="43"/>
      <c r="N889" s="43"/>
      <c r="O889" s="43"/>
      <c r="P889" s="43"/>
      <c r="Q889" s="38"/>
      <c r="R889" s="38"/>
      <c r="S889" s="44">
        <f xml:space="preserve"> AVERAGE(S885:S888)</f>
        <v>4.5486757499999995E-4</v>
      </c>
      <c r="T889" s="44"/>
      <c r="U889" s="38"/>
      <c r="V889" s="143"/>
      <c r="W889" s="143"/>
    </row>
    <row r="890" spans="1:23" x14ac:dyDescent="0.2">
      <c r="A890" s="45"/>
      <c r="B890" s="45" t="s">
        <v>21</v>
      </c>
      <c r="C890" s="46">
        <v>12.33</v>
      </c>
      <c r="D890" s="46"/>
      <c r="E890" s="47">
        <f>((F890/1000+1)/(C890/1000+1)-1)*1000</f>
        <v>-6.2719923345154749</v>
      </c>
      <c r="F890" s="46">
        <f xml:space="preserve"> AVERAGE($F$857:$F$860,$F$885:$F$888)</f>
        <v>5.9806740000000005</v>
      </c>
      <c r="G890" s="46">
        <f xml:space="preserve"> 2 * STDEV($F$857:$F$860,$F$885:$F$888)</f>
        <v>0.18857772478666254</v>
      </c>
      <c r="H890" s="46"/>
      <c r="I890" s="46"/>
      <c r="J890" s="46"/>
      <c r="K890" s="48"/>
      <c r="L890" s="49"/>
      <c r="M890" s="50"/>
      <c r="N890" s="50"/>
      <c r="O890" s="50"/>
      <c r="P890" s="50"/>
      <c r="Q890" s="45"/>
      <c r="R890" s="45"/>
      <c r="S890" s="51">
        <f xml:space="preserve"> AVERAGE(S857:S860,S885:S888)</f>
        <v>4.3594704999999997E-4</v>
      </c>
      <c r="T890" s="51"/>
      <c r="U890" s="45"/>
      <c r="V890" s="144"/>
      <c r="W890" s="144"/>
    </row>
    <row r="891" spans="1:23" x14ac:dyDescent="0.2">
      <c r="V891" s="145"/>
      <c r="W891" s="145"/>
    </row>
    <row r="892" spans="1:23" x14ac:dyDescent="0.2">
      <c r="A892" s="99" t="s">
        <v>1288</v>
      </c>
      <c r="B892" s="99" t="s">
        <v>1100</v>
      </c>
      <c r="C892" s="9">
        <f>((F892/1000+1)/($E$911/1000+1)-1)*1000</f>
        <v>-5.0341646458454958</v>
      </c>
      <c r="D892" s="9">
        <f>$G$911</f>
        <v>0.12450315650731827</v>
      </c>
      <c r="E892" s="100"/>
      <c r="F892" s="101">
        <v>-11.1717</v>
      </c>
      <c r="G892" s="101">
        <v>0.20951979999999998</v>
      </c>
      <c r="H892" s="101">
        <v>2.5229219999999999</v>
      </c>
      <c r="I892" s="102">
        <v>1.848822</v>
      </c>
      <c r="J892" s="101">
        <f t="shared" ref="J892:J904" si="124">H892/I892</f>
        <v>1.3646105466075154</v>
      </c>
      <c r="K892" s="103">
        <v>43755</v>
      </c>
      <c r="L892" s="104">
        <v>0.19722222222222222</v>
      </c>
      <c r="M892" s="105">
        <v>-5992</v>
      </c>
      <c r="N892" s="105">
        <v>1757</v>
      </c>
      <c r="O892" s="105">
        <v>2</v>
      </c>
      <c r="P892" s="105">
        <v>-13</v>
      </c>
      <c r="Q892" s="99">
        <v>844734</v>
      </c>
      <c r="R892" s="99">
        <v>92745</v>
      </c>
      <c r="S892" s="106">
        <v>4.053816E-4</v>
      </c>
      <c r="T892" s="106">
        <v>2.3000000000000001E-8</v>
      </c>
      <c r="U892" s="2">
        <f>S892-$S$911</f>
        <v>-4.0648774999999947E-5</v>
      </c>
      <c r="V892" s="145"/>
      <c r="W892" s="145"/>
    </row>
    <row r="893" spans="1:23" x14ac:dyDescent="0.2">
      <c r="A893" s="99" t="s">
        <v>1289</v>
      </c>
      <c r="B893" s="99" t="s">
        <v>1290</v>
      </c>
      <c r="C893" s="9">
        <f t="shared" ref="C893:C904" si="125">((F893/1000+1)/($E$911/1000+1)-1)*1000</f>
        <v>0.5722017243394717</v>
      </c>
      <c r="D893" s="9">
        <f t="shared" ref="D893:D904" si="126">$G$911</f>
        <v>0.12450315650731827</v>
      </c>
      <c r="E893" s="100"/>
      <c r="F893" s="101">
        <v>-5.5999169999999996</v>
      </c>
      <c r="G893" s="101">
        <v>8.7176719999999985E-2</v>
      </c>
      <c r="H893" s="101">
        <v>2.6791930000000002</v>
      </c>
      <c r="I893" s="102">
        <v>1.8930199999999997</v>
      </c>
      <c r="J893" s="101">
        <f t="shared" si="124"/>
        <v>1.415300947692048</v>
      </c>
      <c r="K893" s="103">
        <v>43755</v>
      </c>
      <c r="L893" s="104">
        <v>0.2</v>
      </c>
      <c r="M893" s="105">
        <v>-3969</v>
      </c>
      <c r="N893" s="105">
        <v>-797</v>
      </c>
      <c r="O893" s="105">
        <v>0</v>
      </c>
      <c r="P893" s="105">
        <v>12</v>
      </c>
      <c r="Q893" s="99">
        <v>844734</v>
      </c>
      <c r="R893" s="99">
        <v>92745</v>
      </c>
      <c r="S893" s="106">
        <v>4.3596420000000002E-4</v>
      </c>
      <c r="T893" s="106">
        <v>2.3000000000000001E-8</v>
      </c>
      <c r="U893" s="2">
        <f t="shared" ref="U893:U904" si="127">S893-$S$911</f>
        <v>-1.0066174999999932E-5</v>
      </c>
      <c r="V893" s="145"/>
      <c r="W893" s="145"/>
    </row>
    <row r="894" spans="1:23" x14ac:dyDescent="0.2">
      <c r="A894" s="99" t="s">
        <v>1291</v>
      </c>
      <c r="B894" s="99" t="s">
        <v>1101</v>
      </c>
      <c r="C894" s="9">
        <f t="shared" si="125"/>
        <v>2.6723054008761515</v>
      </c>
      <c r="D894" s="9">
        <f t="shared" si="126"/>
        <v>0.12450315650731827</v>
      </c>
      <c r="E894" s="100"/>
      <c r="F894" s="101">
        <v>-3.5127679999999999</v>
      </c>
      <c r="G894" s="101">
        <v>0.18954599999999999</v>
      </c>
      <c r="H894" s="101">
        <v>2.778184</v>
      </c>
      <c r="I894" s="102">
        <v>1.937011</v>
      </c>
      <c r="J894" s="101">
        <f t="shared" si="124"/>
        <v>1.4342634089326287</v>
      </c>
      <c r="K894" s="103">
        <v>43755</v>
      </c>
      <c r="L894" s="104">
        <v>0.2013888888888889</v>
      </c>
      <c r="M894" s="105">
        <v>-3975</v>
      </c>
      <c r="N894" s="105">
        <v>-809</v>
      </c>
      <c r="O894" s="105">
        <v>0</v>
      </c>
      <c r="P894" s="105">
        <v>12</v>
      </c>
      <c r="Q894" s="99">
        <v>844734</v>
      </c>
      <c r="R894" s="99">
        <v>92745</v>
      </c>
      <c r="S894" s="106">
        <v>4.6937379999999998E-4</v>
      </c>
      <c r="T894" s="106">
        <v>2.3000000000000001E-8</v>
      </c>
      <c r="U894" s="2">
        <f t="shared" si="127"/>
        <v>2.3343425000000033E-5</v>
      </c>
      <c r="V894" s="145"/>
      <c r="W894" s="145"/>
    </row>
    <row r="895" spans="1:23" x14ac:dyDescent="0.2">
      <c r="A895" s="99" t="s">
        <v>1292</v>
      </c>
      <c r="B895" s="99" t="s">
        <v>1102</v>
      </c>
      <c r="C895" s="9">
        <f t="shared" si="125"/>
        <v>4.2219394565388146</v>
      </c>
      <c r="D895" s="9">
        <f t="shared" si="126"/>
        <v>0.12450315650731827</v>
      </c>
      <c r="E895" s="100"/>
      <c r="F895" s="101">
        <v>-1.972693</v>
      </c>
      <c r="G895" s="101">
        <v>0.23756379999999999</v>
      </c>
      <c r="H895" s="101">
        <v>2.8068249999999999</v>
      </c>
      <c r="I895" s="102">
        <v>1.979068</v>
      </c>
      <c r="J895" s="101">
        <f t="shared" si="124"/>
        <v>1.4182559669500996</v>
      </c>
      <c r="K895" s="103">
        <v>43755</v>
      </c>
      <c r="L895" s="104">
        <v>0.20347222222222222</v>
      </c>
      <c r="M895" s="105">
        <v>-3961</v>
      </c>
      <c r="N895" s="105">
        <v>-816</v>
      </c>
      <c r="O895" s="105">
        <v>-1</v>
      </c>
      <c r="P895" s="105">
        <v>11</v>
      </c>
      <c r="Q895" s="99">
        <v>844734</v>
      </c>
      <c r="R895" s="99">
        <v>92745</v>
      </c>
      <c r="S895" s="106">
        <v>4.0527759999999999E-4</v>
      </c>
      <c r="T895" s="106">
        <v>2.3000000000000001E-8</v>
      </c>
      <c r="U895" s="2">
        <f t="shared" si="127"/>
        <v>-4.0752774999999958E-5</v>
      </c>
      <c r="V895" s="145"/>
      <c r="W895" s="145"/>
    </row>
    <row r="896" spans="1:23" x14ac:dyDescent="0.2">
      <c r="A896" s="99" t="s">
        <v>1293</v>
      </c>
      <c r="B896" s="99" t="s">
        <v>1103</v>
      </c>
      <c r="C896" s="9">
        <f t="shared" si="125"/>
        <v>3.0961589794182842</v>
      </c>
      <c r="D896" s="9">
        <f t="shared" si="126"/>
        <v>0.12450315650731827</v>
      </c>
      <c r="E896" s="100"/>
      <c r="F896" s="101">
        <v>-3.091529</v>
      </c>
      <c r="G896" s="101">
        <v>0.14447167999999999</v>
      </c>
      <c r="H896" s="101">
        <v>2.7664689999999998</v>
      </c>
      <c r="I896" s="102">
        <v>1.9762145</v>
      </c>
      <c r="J896" s="101">
        <f t="shared" si="124"/>
        <v>1.3998829580493413</v>
      </c>
      <c r="K896" s="103">
        <v>43755</v>
      </c>
      <c r="L896" s="104">
        <v>0.20555555555555555</v>
      </c>
      <c r="M896" s="105">
        <v>-3957</v>
      </c>
      <c r="N896" s="105">
        <v>-834</v>
      </c>
      <c r="O896" s="105">
        <v>-1</v>
      </c>
      <c r="P896" s="105">
        <v>10</v>
      </c>
      <c r="Q896" s="99">
        <v>844734</v>
      </c>
      <c r="R896" s="99">
        <v>92745</v>
      </c>
      <c r="S896" s="106">
        <v>5.0206939999999998E-4</v>
      </c>
      <c r="T896" s="106">
        <v>2.3000000000000001E-8</v>
      </c>
      <c r="U896" s="2">
        <f t="shared" si="127"/>
        <v>5.6039025000000032E-5</v>
      </c>
      <c r="V896" s="145"/>
      <c r="W896" s="145"/>
    </row>
    <row r="897" spans="1:23" x14ac:dyDescent="0.2">
      <c r="A897" s="99" t="s">
        <v>1294</v>
      </c>
      <c r="B897" s="99" t="s">
        <v>1104</v>
      </c>
      <c r="C897" s="9">
        <f t="shared" si="125"/>
        <v>-4.1279445464663667</v>
      </c>
      <c r="D897" s="9">
        <f t="shared" si="126"/>
        <v>0.12450315650731827</v>
      </c>
      <c r="E897" s="100"/>
      <c r="F897" s="101">
        <v>-10.27107</v>
      </c>
      <c r="G897" s="101">
        <v>0.13048585999999998</v>
      </c>
      <c r="H897" s="101">
        <v>2.7609409999999999</v>
      </c>
      <c r="I897" s="102">
        <v>1.9654370000000001</v>
      </c>
      <c r="J897" s="101">
        <f t="shared" si="124"/>
        <v>1.4047466288667607</v>
      </c>
      <c r="K897" s="103">
        <v>43755</v>
      </c>
      <c r="L897" s="104">
        <v>0.2076388888888889</v>
      </c>
      <c r="M897" s="105">
        <v>-3927</v>
      </c>
      <c r="N897" s="105">
        <v>-840</v>
      </c>
      <c r="O897" s="105">
        <v>-1</v>
      </c>
      <c r="P897" s="105">
        <v>10</v>
      </c>
      <c r="Q897" s="99">
        <v>844734</v>
      </c>
      <c r="R897" s="99">
        <v>92745</v>
      </c>
      <c r="S897" s="106">
        <v>4.7930359999999998E-4</v>
      </c>
      <c r="T897" s="106">
        <v>2.3000000000000001E-8</v>
      </c>
      <c r="U897" s="2">
        <f t="shared" si="127"/>
        <v>3.3273225000000027E-5</v>
      </c>
      <c r="V897" s="145"/>
      <c r="W897" s="145"/>
    </row>
    <row r="898" spans="1:23" x14ac:dyDescent="0.2">
      <c r="A898" s="99" t="s">
        <v>1295</v>
      </c>
      <c r="B898" s="99" t="s">
        <v>1105</v>
      </c>
      <c r="C898" s="9">
        <f t="shared" si="125"/>
        <v>-4.4581917054741238</v>
      </c>
      <c r="D898" s="9">
        <f t="shared" si="126"/>
        <v>0.12450315650731827</v>
      </c>
      <c r="E898" s="100"/>
      <c r="F898" s="101">
        <v>-10.59928</v>
      </c>
      <c r="G898" s="101">
        <v>0.16721403999999998</v>
      </c>
      <c r="H898" s="101">
        <v>2.7681089999999999</v>
      </c>
      <c r="I898" s="102">
        <v>1.9507165000000002</v>
      </c>
      <c r="J898" s="101">
        <f t="shared" si="124"/>
        <v>1.4190216774195532</v>
      </c>
      <c r="K898" s="103">
        <v>43755</v>
      </c>
      <c r="L898" s="104">
        <v>0.20972222222222223</v>
      </c>
      <c r="M898" s="105">
        <v>-3883</v>
      </c>
      <c r="N898" s="105">
        <v>-861</v>
      </c>
      <c r="O898" s="105">
        <v>-1</v>
      </c>
      <c r="P898" s="105">
        <v>10</v>
      </c>
      <c r="Q898" s="99">
        <v>844734</v>
      </c>
      <c r="R898" s="99">
        <v>92745</v>
      </c>
      <c r="S898" s="106">
        <v>5.9561170000000004E-4</v>
      </c>
      <c r="T898" s="106">
        <v>2.3000000000000001E-8</v>
      </c>
      <c r="U898" s="2">
        <f t="shared" si="127"/>
        <v>1.4958132500000009E-4</v>
      </c>
      <c r="V898" s="145"/>
      <c r="W898" s="145"/>
    </row>
    <row r="899" spans="1:23" x14ac:dyDescent="0.2">
      <c r="A899" s="99" t="s">
        <v>1296</v>
      </c>
      <c r="B899" s="99" t="s">
        <v>1106</v>
      </c>
      <c r="C899" s="9">
        <f t="shared" si="125"/>
        <v>-5.7538339902810653</v>
      </c>
      <c r="D899" s="9">
        <f t="shared" si="126"/>
        <v>0.12450315650731827</v>
      </c>
      <c r="E899" s="100"/>
      <c r="F899" s="101">
        <v>-11.88693</v>
      </c>
      <c r="G899" s="101">
        <v>0.15130382000000001</v>
      </c>
      <c r="H899" s="101">
        <v>2.7724190000000002</v>
      </c>
      <c r="I899" s="102">
        <v>1.942625</v>
      </c>
      <c r="J899" s="101">
        <f t="shared" si="124"/>
        <v>1.4271508911910431</v>
      </c>
      <c r="K899" s="103">
        <v>43755</v>
      </c>
      <c r="L899" s="104">
        <v>0.21180555555555555</v>
      </c>
      <c r="M899" s="105">
        <v>-3745</v>
      </c>
      <c r="N899" s="105">
        <v>-929</v>
      </c>
      <c r="O899" s="105">
        <v>-1</v>
      </c>
      <c r="P899" s="105">
        <v>8</v>
      </c>
      <c r="Q899" s="99">
        <v>844734</v>
      </c>
      <c r="R899" s="99">
        <v>92745</v>
      </c>
      <c r="S899" s="106">
        <v>4.0665429999999999E-4</v>
      </c>
      <c r="T899" s="106">
        <v>2.3000000000000001E-8</v>
      </c>
      <c r="U899" s="2">
        <f t="shared" si="127"/>
        <v>-3.9376074999999955E-5</v>
      </c>
      <c r="V899" s="145"/>
      <c r="W899" s="145"/>
    </row>
    <row r="900" spans="1:23" x14ac:dyDescent="0.2">
      <c r="A900" s="99" t="s">
        <v>1297</v>
      </c>
      <c r="B900" s="99" t="s">
        <v>1107</v>
      </c>
      <c r="C900" s="9">
        <f t="shared" si="125"/>
        <v>-4.6414320397933917</v>
      </c>
      <c r="D900" s="9">
        <f t="shared" si="126"/>
        <v>0.12450315650731827</v>
      </c>
      <c r="E900" s="100"/>
      <c r="F900" s="101">
        <v>-10.78139</v>
      </c>
      <c r="G900" s="101">
        <v>0.15071822000000001</v>
      </c>
      <c r="H900" s="101">
        <v>2.7329279999999998</v>
      </c>
      <c r="I900" s="102">
        <v>1.9299135000000003</v>
      </c>
      <c r="J900" s="101">
        <f t="shared" si="124"/>
        <v>1.4160883376379301</v>
      </c>
      <c r="K900" s="103">
        <v>43755</v>
      </c>
      <c r="L900" s="104">
        <v>0.21388888888888888</v>
      </c>
      <c r="M900" s="105">
        <v>-3679</v>
      </c>
      <c r="N900" s="105">
        <v>-914</v>
      </c>
      <c r="O900" s="105">
        <v>-1</v>
      </c>
      <c r="P900" s="105">
        <v>8</v>
      </c>
      <c r="Q900" s="99">
        <v>844734</v>
      </c>
      <c r="R900" s="99">
        <v>92745</v>
      </c>
      <c r="S900" s="106">
        <v>6.3391589999999996E-4</v>
      </c>
      <c r="T900" s="106">
        <v>2.3000000000000001E-8</v>
      </c>
      <c r="U900" s="2">
        <f t="shared" si="127"/>
        <v>1.8788552500000001E-4</v>
      </c>
      <c r="V900" s="145"/>
      <c r="W900" s="145"/>
    </row>
    <row r="901" spans="1:23" x14ac:dyDescent="0.2">
      <c r="A901" s="99" t="s">
        <v>1298</v>
      </c>
      <c r="B901" s="99" t="s">
        <v>1108</v>
      </c>
      <c r="C901" s="9">
        <f t="shared" si="125"/>
        <v>-5.3772711287378705</v>
      </c>
      <c r="D901" s="9">
        <f t="shared" si="126"/>
        <v>0.12450315650731827</v>
      </c>
      <c r="E901" s="100"/>
      <c r="F901" s="101">
        <v>-11.512689999999999</v>
      </c>
      <c r="G901" s="101">
        <v>0.14149481999999999</v>
      </c>
      <c r="H901" s="101">
        <v>2.7360549999999999</v>
      </c>
      <c r="I901" s="102">
        <v>1.927041</v>
      </c>
      <c r="J901" s="101">
        <f t="shared" si="124"/>
        <v>1.4198218927360653</v>
      </c>
      <c r="K901" s="103">
        <v>43755</v>
      </c>
      <c r="L901" s="104">
        <v>0.21597222222222223</v>
      </c>
      <c r="M901" s="105">
        <v>-3629</v>
      </c>
      <c r="N901" s="105">
        <v>-872</v>
      </c>
      <c r="O901" s="105">
        <v>-2</v>
      </c>
      <c r="P901" s="105">
        <v>7</v>
      </c>
      <c r="Q901" s="99">
        <v>844734</v>
      </c>
      <c r="R901" s="99">
        <v>92745</v>
      </c>
      <c r="S901" s="106">
        <v>4.2953659999999999E-4</v>
      </c>
      <c r="T901" s="106">
        <v>2.3000000000000001E-8</v>
      </c>
      <c r="U901" s="2">
        <f t="shared" si="127"/>
        <v>-1.6493774999999959E-5</v>
      </c>
      <c r="V901" s="145"/>
      <c r="W901" s="145"/>
    </row>
    <row r="902" spans="1:23" x14ac:dyDescent="0.2">
      <c r="A902" s="99" t="s">
        <v>1299</v>
      </c>
      <c r="B902" s="99" t="s">
        <v>1109</v>
      </c>
      <c r="C902" s="9">
        <f t="shared" si="125"/>
        <v>-3.1632366599639861</v>
      </c>
      <c r="D902" s="9">
        <f t="shared" si="126"/>
        <v>0.12450315650731827</v>
      </c>
      <c r="E902" s="100"/>
      <c r="F902" s="101">
        <v>-9.3123129999999996</v>
      </c>
      <c r="G902" s="101">
        <v>0.16205007999999999</v>
      </c>
      <c r="H902" s="101">
        <v>2.687033</v>
      </c>
      <c r="I902" s="102">
        <v>1.9169960000000004</v>
      </c>
      <c r="J902" s="101">
        <f t="shared" si="124"/>
        <v>1.4016894140624183</v>
      </c>
      <c r="K902" s="103">
        <v>43755</v>
      </c>
      <c r="L902" s="104">
        <v>0.21805555555555556</v>
      </c>
      <c r="M902" s="105">
        <v>-2921</v>
      </c>
      <c r="N902" s="105">
        <v>-888</v>
      </c>
      <c r="O902" s="105">
        <v>-4</v>
      </c>
      <c r="P902" s="105">
        <v>2</v>
      </c>
      <c r="Q902" s="99">
        <v>844734</v>
      </c>
      <c r="R902" s="99">
        <v>92745</v>
      </c>
      <c r="S902" s="106">
        <v>8.190793E-4</v>
      </c>
      <c r="T902" s="106">
        <v>2.3000000000000001E-8</v>
      </c>
      <c r="U902" s="2">
        <f t="shared" si="127"/>
        <v>3.7304892500000005E-4</v>
      </c>
      <c r="V902" s="145"/>
      <c r="W902" s="145"/>
    </row>
    <row r="903" spans="1:23" x14ac:dyDescent="0.2">
      <c r="A903" s="99" t="s">
        <v>1300</v>
      </c>
      <c r="B903" s="99" t="s">
        <v>1110</v>
      </c>
      <c r="C903" s="9">
        <f t="shared" si="125"/>
        <v>-3.9549775843583657</v>
      </c>
      <c r="D903" s="9">
        <f t="shared" si="126"/>
        <v>0.12450315650731827</v>
      </c>
      <c r="E903" s="100"/>
      <c r="F903" s="101">
        <v>-10.099170000000001</v>
      </c>
      <c r="G903" s="101">
        <v>0.22138540000000001</v>
      </c>
      <c r="H903" s="101">
        <v>2.7113800000000001</v>
      </c>
      <c r="I903" s="102">
        <v>1.9071389999999997</v>
      </c>
      <c r="J903" s="101">
        <f t="shared" si="124"/>
        <v>1.4217002536259815</v>
      </c>
      <c r="K903" s="103">
        <v>43755</v>
      </c>
      <c r="L903" s="104">
        <v>0.22013888888888888</v>
      </c>
      <c r="M903" s="105">
        <v>-2716</v>
      </c>
      <c r="N903" s="105">
        <v>-850</v>
      </c>
      <c r="O903" s="105">
        <v>-4</v>
      </c>
      <c r="P903" s="105">
        <v>2</v>
      </c>
      <c r="Q903" s="99">
        <v>844734</v>
      </c>
      <c r="R903" s="99">
        <v>92745</v>
      </c>
      <c r="S903" s="106">
        <v>6.3618340000000005E-4</v>
      </c>
      <c r="T903" s="106">
        <v>2.3000000000000001E-8</v>
      </c>
      <c r="U903" s="2">
        <f t="shared" si="127"/>
        <v>1.901530250000001E-4</v>
      </c>
      <c r="V903" s="145"/>
      <c r="W903" s="145"/>
    </row>
    <row r="904" spans="1:23" x14ac:dyDescent="0.2">
      <c r="A904" s="99" t="s">
        <v>1301</v>
      </c>
      <c r="B904" s="99" t="s">
        <v>1111</v>
      </c>
      <c r="C904" s="9">
        <f t="shared" si="125"/>
        <v>-3.5707383705526619</v>
      </c>
      <c r="D904" s="9">
        <f t="shared" si="126"/>
        <v>0.12450315650731827</v>
      </c>
      <c r="E904" s="100"/>
      <c r="F904" s="101">
        <v>-9.7173010000000009</v>
      </c>
      <c r="G904" s="101">
        <v>0.17086984</v>
      </c>
      <c r="H904" s="101">
        <v>2.6764109999999999</v>
      </c>
      <c r="I904" s="102">
        <v>1.8930760000000002</v>
      </c>
      <c r="J904" s="101">
        <f t="shared" si="124"/>
        <v>1.4137895150538065</v>
      </c>
      <c r="K904" s="103">
        <v>43755</v>
      </c>
      <c r="L904" s="104">
        <v>0.22222222222222221</v>
      </c>
      <c r="M904" s="105">
        <v>-2579</v>
      </c>
      <c r="N904" s="105">
        <v>-866</v>
      </c>
      <c r="O904" s="105">
        <v>-4</v>
      </c>
      <c r="P904" s="105">
        <v>2</v>
      </c>
      <c r="Q904" s="99">
        <v>844734</v>
      </c>
      <c r="R904" s="99">
        <v>92745</v>
      </c>
      <c r="S904" s="106">
        <v>6.8602829999999998E-4</v>
      </c>
      <c r="T904" s="106">
        <v>2.3000000000000001E-8</v>
      </c>
      <c r="U904" s="2">
        <f t="shared" si="127"/>
        <v>2.3999792500000003E-4</v>
      </c>
      <c r="V904" s="145"/>
      <c r="W904" s="145"/>
    </row>
    <row r="905" spans="1:23" x14ac:dyDescent="0.2">
      <c r="V905" s="145"/>
      <c r="W905" s="145"/>
    </row>
    <row r="906" spans="1:23" x14ac:dyDescent="0.2">
      <c r="A906" s="83" t="s">
        <v>1302</v>
      </c>
      <c r="B906" s="83" t="s">
        <v>101</v>
      </c>
      <c r="C906" s="84"/>
      <c r="D906" s="84"/>
      <c r="E906" s="85"/>
      <c r="F906" s="86">
        <v>6.1168889999999996</v>
      </c>
      <c r="G906" s="86">
        <v>0.18852713999999998</v>
      </c>
      <c r="H906" s="86">
        <v>2.6727509999999999</v>
      </c>
      <c r="I906" s="84">
        <v>1.8986900000000002</v>
      </c>
      <c r="J906" s="86">
        <f>H906/I906</f>
        <v>1.4076816120588402</v>
      </c>
      <c r="K906" s="87">
        <v>43755</v>
      </c>
      <c r="L906" s="88">
        <v>0.22430555555555556</v>
      </c>
      <c r="M906" s="89">
        <v>3280</v>
      </c>
      <c r="N906" s="89">
        <v>-1635</v>
      </c>
      <c r="O906" s="89">
        <v>-9</v>
      </c>
      <c r="P906" s="89">
        <v>1</v>
      </c>
      <c r="Q906" s="83">
        <v>844734</v>
      </c>
      <c r="R906" s="83">
        <v>92745</v>
      </c>
      <c r="S906" s="90">
        <v>4.3395409999999999E-4</v>
      </c>
      <c r="T906" s="90">
        <v>2.3000000000000001E-8</v>
      </c>
      <c r="U906" s="83"/>
      <c r="V906" s="151"/>
      <c r="W906" s="151"/>
    </row>
    <row r="907" spans="1:23" x14ac:dyDescent="0.2">
      <c r="A907" s="83" t="s">
        <v>1303</v>
      </c>
      <c r="B907" s="83" t="s">
        <v>101</v>
      </c>
      <c r="C907" s="84"/>
      <c r="D907" s="84"/>
      <c r="E907" s="85"/>
      <c r="F907" s="86">
        <v>6.148237</v>
      </c>
      <c r="G907" s="86">
        <v>0.22530820000000001</v>
      </c>
      <c r="H907" s="86">
        <v>2.694455</v>
      </c>
      <c r="I907" s="84">
        <v>1.9041725</v>
      </c>
      <c r="J907" s="86">
        <f>H907/I907</f>
        <v>1.4150267373360343</v>
      </c>
      <c r="K907" s="87">
        <v>43755</v>
      </c>
      <c r="L907" s="88">
        <v>0.22638888888888889</v>
      </c>
      <c r="M907" s="89">
        <v>3310</v>
      </c>
      <c r="N907" s="89">
        <v>-1635</v>
      </c>
      <c r="O907" s="89">
        <v>-9</v>
      </c>
      <c r="P907" s="89">
        <v>3</v>
      </c>
      <c r="Q907" s="83">
        <v>844734</v>
      </c>
      <c r="R907" s="83">
        <v>92745</v>
      </c>
      <c r="S907" s="90">
        <v>4.3661170000000002E-4</v>
      </c>
      <c r="T907" s="90">
        <v>2.3000000000000001E-8</v>
      </c>
      <c r="U907" s="83"/>
      <c r="V907" s="151"/>
      <c r="W907" s="151"/>
    </row>
    <row r="908" spans="1:23" x14ac:dyDescent="0.2">
      <c r="A908" s="83" t="s">
        <v>1304</v>
      </c>
      <c r="B908" s="83" t="s">
        <v>101</v>
      </c>
      <c r="C908" s="84"/>
      <c r="D908" s="84"/>
      <c r="E908" s="85"/>
      <c r="F908" s="86">
        <v>6.1667490000000003</v>
      </c>
      <c r="G908" s="86">
        <v>0.23523120000000003</v>
      </c>
      <c r="H908" s="86">
        <v>2.6771759999999998</v>
      </c>
      <c r="I908" s="84">
        <v>1.9080585000000001</v>
      </c>
      <c r="J908" s="86">
        <f>H908/I908</f>
        <v>1.4030890562317664</v>
      </c>
      <c r="K908" s="87">
        <v>43755</v>
      </c>
      <c r="L908" s="88">
        <v>0.22847222222222222</v>
      </c>
      <c r="M908" s="89">
        <v>3340</v>
      </c>
      <c r="N908" s="89">
        <v>-1635</v>
      </c>
      <c r="O908" s="89">
        <v>-10</v>
      </c>
      <c r="P908" s="89">
        <v>1</v>
      </c>
      <c r="Q908" s="83">
        <v>844734</v>
      </c>
      <c r="R908" s="83">
        <v>92745</v>
      </c>
      <c r="S908" s="90">
        <v>4.371744E-4</v>
      </c>
      <c r="T908" s="90">
        <v>2.3000000000000001E-8</v>
      </c>
      <c r="U908" s="83"/>
      <c r="V908" s="151"/>
      <c r="W908" s="151"/>
    </row>
    <row r="909" spans="1:23" x14ac:dyDescent="0.2">
      <c r="A909" s="83" t="s">
        <v>1305</v>
      </c>
      <c r="B909" s="83" t="s">
        <v>101</v>
      </c>
      <c r="C909" s="84"/>
      <c r="D909" s="84"/>
      <c r="E909" s="85"/>
      <c r="F909" s="86">
        <v>6.094125</v>
      </c>
      <c r="G909" s="86">
        <v>0.15518184000000002</v>
      </c>
      <c r="H909" s="86">
        <v>2.6473339999999999</v>
      </c>
      <c r="I909" s="84">
        <v>1.8890395000000002</v>
      </c>
      <c r="J909" s="86">
        <f>H909/I909</f>
        <v>1.401418022227698</v>
      </c>
      <c r="K909" s="87">
        <v>43755</v>
      </c>
      <c r="L909" s="88">
        <v>0.23055555555555557</v>
      </c>
      <c r="M909" s="89">
        <v>3370</v>
      </c>
      <c r="N909" s="89">
        <v>-1635</v>
      </c>
      <c r="O909" s="89">
        <v>-10</v>
      </c>
      <c r="P909" s="89">
        <v>2</v>
      </c>
      <c r="Q909" s="83">
        <v>844734</v>
      </c>
      <c r="R909" s="83">
        <v>92745</v>
      </c>
      <c r="S909" s="90">
        <v>4.4103250000000001E-4</v>
      </c>
      <c r="T909" s="90">
        <v>2.3000000000000001E-8</v>
      </c>
      <c r="U909" s="83"/>
      <c r="V909" s="151"/>
      <c r="W909" s="151"/>
    </row>
    <row r="910" spans="1:23" x14ac:dyDescent="0.2">
      <c r="A910" s="38"/>
      <c r="B910" s="38" t="s">
        <v>20</v>
      </c>
      <c r="C910" s="39"/>
      <c r="D910" s="39"/>
      <c r="E910" s="40"/>
      <c r="F910" s="39">
        <f xml:space="preserve"> AVERAGE($F$906:$F$909)</f>
        <v>6.1314999999999991</v>
      </c>
      <c r="G910" s="39">
        <f xml:space="preserve"> 2 * STDEV($F$906:$F$909)</f>
        <v>6.4632201633551351E-2</v>
      </c>
      <c r="H910" s="39"/>
      <c r="I910" s="39"/>
      <c r="J910" s="39"/>
      <c r="K910" s="41"/>
      <c r="L910" s="42"/>
      <c r="M910" s="43"/>
      <c r="N910" s="43"/>
      <c r="O910" s="43"/>
      <c r="P910" s="43"/>
      <c r="Q910" s="38"/>
      <c r="R910" s="38"/>
      <c r="S910" s="44">
        <f xml:space="preserve"> AVERAGE(S906:S909)</f>
        <v>4.3719317500000001E-4</v>
      </c>
      <c r="T910" s="44"/>
      <c r="U910" s="38"/>
      <c r="W910" s="38"/>
    </row>
    <row r="911" spans="1:23" x14ac:dyDescent="0.2">
      <c r="A911" s="45"/>
      <c r="B911" s="45" t="s">
        <v>21</v>
      </c>
      <c r="C911" s="46">
        <v>12.33</v>
      </c>
      <c r="D911" s="46"/>
      <c r="E911" s="47">
        <f>((F911/1000+1)/(C911/1000+1)-1)*1000</f>
        <v>-6.1685890470498661</v>
      </c>
      <c r="F911" s="46">
        <f xml:space="preserve"> AVERAGE($F$885:$F$888,$F$906:$F$909)</f>
        <v>6.0853522500000006</v>
      </c>
      <c r="G911" s="46">
        <f xml:space="preserve"> 2 * STDEV($F$885:$F$888,$F$906:$F$909)</f>
        <v>0.12450315650731827</v>
      </c>
      <c r="H911" s="46"/>
      <c r="I911" s="46"/>
      <c r="J911" s="46"/>
      <c r="K911" s="48"/>
      <c r="L911" s="49"/>
      <c r="M911" s="50"/>
      <c r="N911" s="50"/>
      <c r="O911" s="50"/>
      <c r="P911" s="50"/>
      <c r="Q911" s="45"/>
      <c r="R911" s="45"/>
      <c r="S911" s="51">
        <f xml:space="preserve"> AVERAGE(S885:S888,S906:S909)</f>
        <v>4.4603037499999995E-4</v>
      </c>
      <c r="T911" s="51"/>
      <c r="U911" s="45"/>
      <c r="W911" s="45"/>
    </row>
  </sheetData>
  <dataConsolidate/>
  <phoneticPr fontId="7" type="noConversion"/>
  <conditionalFormatting sqref="I429 I436:I437 I463:I464 I456">
    <cfRule type="cellIs" dxfId="1" priority="9" stopIfTrue="1" operator="between">
      <formula>0.0001</formula>
      <formula>1.85</formula>
    </cfRule>
    <cfRule type="cellIs" dxfId="0" priority="10" operator="notEqual">
      <formula>""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BF2A9-BABC-442E-9FC0-24ADE5ACA346}">
  <sheetPr codeName="Sheet1"/>
  <dimension ref="A1:J35"/>
  <sheetViews>
    <sheetView zoomScale="110" zoomScaleNormal="110" workbookViewId="0">
      <selection activeCell="A29" sqref="A29:A30"/>
    </sheetView>
  </sheetViews>
  <sheetFormatPr baseColWidth="10" defaultColWidth="8.83203125" defaultRowHeight="16" x14ac:dyDescent="0.2"/>
  <cols>
    <col min="1" max="1" width="12.5" style="1" customWidth="1"/>
    <col min="2" max="2" width="27.6640625" style="1" customWidth="1"/>
    <col min="3" max="3" width="17.83203125" style="1" bestFit="1" customWidth="1"/>
    <col min="4" max="6" width="6" style="1" customWidth="1"/>
    <col min="7" max="7" width="12.1640625" style="1" bestFit="1" customWidth="1"/>
    <col min="8" max="8" width="25.83203125" style="1" bestFit="1" customWidth="1"/>
  </cols>
  <sheetData>
    <row r="1" spans="1:9" s="135" customFormat="1" x14ac:dyDescent="0.2">
      <c r="A1" s="133" t="s">
        <v>1341</v>
      </c>
      <c r="B1" s="134"/>
      <c r="C1" s="134"/>
      <c r="D1" s="134"/>
      <c r="E1" s="134"/>
      <c r="F1" s="134"/>
      <c r="G1" s="134"/>
      <c r="H1" s="134"/>
    </row>
    <row r="2" spans="1:9" ht="36" x14ac:dyDescent="0.2">
      <c r="A2" s="138" t="s">
        <v>68</v>
      </c>
      <c r="B2" s="157" t="s">
        <v>1357</v>
      </c>
      <c r="C2" s="157" t="s">
        <v>1356</v>
      </c>
      <c r="D2" s="157" t="s">
        <v>1358</v>
      </c>
      <c r="E2" s="157" t="s">
        <v>1359</v>
      </c>
      <c r="F2" s="157" t="s">
        <v>1361</v>
      </c>
      <c r="G2" s="157" t="s">
        <v>1355</v>
      </c>
      <c r="H2" s="7" t="s">
        <v>1354</v>
      </c>
      <c r="I2" s="7" t="s">
        <v>81</v>
      </c>
    </row>
    <row r="3" spans="1:9" x14ac:dyDescent="0.2">
      <c r="A3" s="139" t="s">
        <v>69</v>
      </c>
      <c r="B3" s="39">
        <v>10.8</v>
      </c>
      <c r="C3" s="39">
        <v>8.2886009999999999</v>
      </c>
      <c r="D3" s="39">
        <v>0.11797608348587761</v>
      </c>
      <c r="E3" s="43">
        <v>4</v>
      </c>
      <c r="F3" s="39">
        <f>D3/SQRT(E3)</f>
        <v>5.8988041742938806E-2</v>
      </c>
      <c r="G3" s="39">
        <f>((C3/1000+1)/(B3/1000+1)-1)*1000</f>
        <v>-2.4845656905420066</v>
      </c>
      <c r="H3" s="132">
        <f>Sum_table!E35</f>
        <v>3.8749540799176696</v>
      </c>
      <c r="I3" s="7">
        <v>0</v>
      </c>
    </row>
    <row r="4" spans="1:9" x14ac:dyDescent="0.2">
      <c r="A4" s="139" t="s">
        <v>70</v>
      </c>
      <c r="B4" s="39">
        <v>7.06</v>
      </c>
      <c r="C4" s="39">
        <v>5.4252222499999991</v>
      </c>
      <c r="D4" s="39">
        <v>6.6975261748897785E-2</v>
      </c>
      <c r="E4" s="43">
        <v>4</v>
      </c>
      <c r="F4" s="39">
        <f t="shared" ref="F4:F6" si="0">D4/SQRT(E4)</f>
        <v>3.3487630874448893E-2</v>
      </c>
      <c r="G4" s="39">
        <f t="shared" ref="G4:G6" si="1">((C4/1000+1)/(B4/1000+1)-1)*1000</f>
        <v>-1.6233171310547911</v>
      </c>
      <c r="H4" s="132">
        <f>Sum_table!E57</f>
        <v>4.7634498074886622</v>
      </c>
      <c r="I4" s="7">
        <v>75</v>
      </c>
    </row>
    <row r="5" spans="1:9" x14ac:dyDescent="0.2">
      <c r="A5" s="139" t="s">
        <v>71</v>
      </c>
      <c r="B5" s="39">
        <v>7.94</v>
      </c>
      <c r="C5" s="39">
        <v>6.5232485000000002</v>
      </c>
      <c r="D5" s="39">
        <v>0.12514767345819874</v>
      </c>
      <c r="E5" s="43">
        <v>4</v>
      </c>
      <c r="F5" s="39">
        <f t="shared" si="0"/>
        <v>6.2573836729099372E-2</v>
      </c>
      <c r="G5" s="39">
        <f t="shared" si="1"/>
        <v>-1.4055911066135351</v>
      </c>
      <c r="H5" s="132">
        <f>Sum_table!E64</f>
        <v>4.9825686583033768</v>
      </c>
      <c r="I5" s="7">
        <v>71</v>
      </c>
    </row>
    <row r="6" spans="1:9" x14ac:dyDescent="0.2">
      <c r="A6" s="139" t="s">
        <v>72</v>
      </c>
      <c r="B6" s="39">
        <v>13.15</v>
      </c>
      <c r="C6" s="39">
        <v>11.6834025</v>
      </c>
      <c r="D6" s="39">
        <v>6.6294569661976152E-2</v>
      </c>
      <c r="E6" s="43">
        <v>4</v>
      </c>
      <c r="F6" s="39">
        <f t="shared" si="0"/>
        <v>3.3147284830988076E-2</v>
      </c>
      <c r="G6" s="39">
        <f t="shared" si="1"/>
        <v>-1.4475620589250449</v>
      </c>
      <c r="H6" s="132">
        <f>Sum_table!E71</f>
        <v>4.9403292114493791</v>
      </c>
      <c r="I6" s="7">
        <v>93</v>
      </c>
    </row>
    <row r="7" spans="1:9" x14ac:dyDescent="0.2">
      <c r="F7" s="39"/>
    </row>
    <row r="8" spans="1:9" x14ac:dyDescent="0.2">
      <c r="A8" s="138" t="s">
        <v>1306</v>
      </c>
      <c r="B8" s="7" t="s">
        <v>1351</v>
      </c>
      <c r="C8" s="7"/>
      <c r="D8" s="7"/>
      <c r="E8" s="7"/>
      <c r="F8" s="7"/>
      <c r="G8" s="7"/>
    </row>
    <row r="9" spans="1:9" x14ac:dyDescent="0.2">
      <c r="A9" s="139" t="s">
        <v>1307</v>
      </c>
      <c r="B9" s="137">
        <f>INDEX(LINEST(H3:H6,I3:I6^{1,2},1,1),1,1)</f>
        <v>-1.2690289501597201E-4</v>
      </c>
      <c r="C9" s="137"/>
      <c r="D9" s="137"/>
      <c r="E9" s="137"/>
      <c r="F9" s="137"/>
      <c r="G9" s="137"/>
    </row>
    <row r="10" spans="1:9" x14ac:dyDescent="0.2">
      <c r="A10" s="139" t="s">
        <v>1308</v>
      </c>
      <c r="B10" s="137">
        <f>INDEX(LINEST(H3:H6,I3:I6^{1,2},1,1),1,2)</f>
        <v>2.3042116711914497E-2</v>
      </c>
      <c r="C10" s="137"/>
      <c r="D10" s="137"/>
      <c r="E10" s="137"/>
      <c r="F10" s="137"/>
      <c r="G10" s="137"/>
    </row>
    <row r="11" spans="1:9" x14ac:dyDescent="0.2">
      <c r="A11" s="139" t="s">
        <v>1309</v>
      </c>
      <c r="B11" s="137">
        <f>INDEX(LINEST(H3:H6,I3:I6^{1,2},1,1),1,3)</f>
        <v>3.8763413200612549</v>
      </c>
      <c r="C11" s="137"/>
      <c r="D11" s="137"/>
      <c r="E11" s="137"/>
      <c r="F11" s="137"/>
      <c r="G11" s="137"/>
    </row>
    <row r="29" spans="1:1" x14ac:dyDescent="0.2">
      <c r="A29" s="276" t="s">
        <v>1376</v>
      </c>
    </row>
    <row r="30" spans="1:1" x14ac:dyDescent="0.2">
      <c r="A30" s="276" t="s">
        <v>1377</v>
      </c>
    </row>
    <row r="35" spans="10:10" x14ac:dyDescent="0.2">
      <c r="J35" t="s">
        <v>1360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Appendix A Table A1</vt:lpstr>
      <vt:lpstr>Sum_table</vt:lpstr>
      <vt:lpstr>K-spar calibration</vt:lpstr>
      <vt:lpstr>fit_a</vt:lpstr>
      <vt:lpstr>fit_b</vt:lpstr>
      <vt:lpstr>fit_c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IMS</dc:creator>
  <cp:lastModifiedBy>Christine Elrod</cp:lastModifiedBy>
  <dcterms:created xsi:type="dcterms:W3CDTF">2019-10-14T18:26:21Z</dcterms:created>
  <dcterms:modified xsi:type="dcterms:W3CDTF">2021-09-30T17:08:01Z</dcterms:modified>
</cp:coreProperties>
</file>