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codeName="ThisWorkbook" autoCompressPictures="0"/>
  <bookViews>
    <workbookView xWindow="0" yWindow="0" windowWidth="22660" windowHeight="18580" tabRatio="849"/>
  </bookViews>
  <sheets>
    <sheet name="whole rock analyses" sheetId="2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3" i="22" l="1"/>
  <c r="P80" i="22"/>
  <c r="P24" i="22"/>
  <c r="C83" i="22"/>
  <c r="D83" i="22"/>
  <c r="E83" i="22"/>
  <c r="G83" i="22"/>
  <c r="H83" i="22"/>
  <c r="I83" i="22"/>
  <c r="J83" i="22"/>
  <c r="K83" i="22"/>
  <c r="L83" i="22"/>
  <c r="H80" i="22"/>
  <c r="I80" i="22"/>
  <c r="J80" i="22"/>
  <c r="K80" i="22"/>
  <c r="L80" i="22"/>
  <c r="G80" i="22"/>
  <c r="D80" i="22"/>
  <c r="E80" i="22"/>
  <c r="C80" i="22"/>
  <c r="L24" i="22"/>
  <c r="I24" i="22"/>
  <c r="J24" i="22"/>
  <c r="K24" i="22"/>
  <c r="H24" i="22"/>
  <c r="G24" i="22"/>
  <c r="D24" i="22"/>
  <c r="E24" i="22"/>
  <c r="C24" i="22"/>
</calcChain>
</file>

<file path=xl/sharedStrings.xml><?xml version="1.0" encoding="utf-8"?>
<sst xmlns="http://schemas.openxmlformats.org/spreadsheetml/2006/main" count="167" uniqueCount="104">
  <si>
    <t>FeO</t>
  </si>
  <si>
    <t>F</t>
  </si>
  <si>
    <t>MnO</t>
  </si>
  <si>
    <t>MgO</t>
  </si>
  <si>
    <t>CaO</t>
  </si>
  <si>
    <t>LOI</t>
  </si>
  <si>
    <t>Sc</t>
  </si>
  <si>
    <t>Be</t>
  </si>
  <si>
    <t>V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</si>
  <si>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</si>
  <si>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</si>
  <si>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</si>
  <si>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</si>
  <si>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</si>
  <si>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</si>
  <si>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</si>
  <si>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</si>
  <si>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</si>
  <si>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Sr</t>
  </si>
  <si>
    <t>Y</t>
  </si>
  <si>
    <t>Mo</t>
  </si>
  <si>
    <t>Ag</t>
  </si>
  <si>
    <t>In</t>
  </si>
  <si>
    <t>Sn</t>
  </si>
  <si>
    <t>Sb</t>
  </si>
  <si>
    <t>Cs</t>
  </si>
  <si>
    <t>Ba</t>
  </si>
  <si>
    <t>Bi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</si>
  <si>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</si>
  <si>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</si>
  <si>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</si>
  <si>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</si>
  <si>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</si>
  <si>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</si>
  <si>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</si>
  <si>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</si>
  <si>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</si>
  <si>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</si>
  <si>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</si>
  <si>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</si>
  <si>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</si>
  <si>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</si>
  <si>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</si>
  <si>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W</t>
  </si>
  <si>
    <t>Tl</t>
  </si>
  <si>
    <t>Pb</t>
  </si>
  <si>
    <t>Th</t>
  </si>
  <si>
    <t>U</t>
  </si>
  <si>
    <t>Li</t>
  </si>
  <si>
    <t>B</t>
  </si>
  <si>
    <t>Se</t>
  </si>
  <si>
    <t>Cd</t>
  </si>
  <si>
    <t>Te</t>
  </si>
  <si>
    <t>Ta</t>
  </si>
  <si>
    <t>Re</t>
  </si>
  <si>
    <t>Hg</t>
  </si>
  <si>
    <t>&lt; 0.3</t>
  </si>
  <si>
    <t>&lt; 0.05</t>
  </si>
  <si>
    <t>&lt; 0.1</t>
  </si>
  <si>
    <t>&lt; 10</t>
  </si>
  <si>
    <t>&lt; 1</t>
  </si>
  <si>
    <t>&lt; 0.001</t>
  </si>
  <si>
    <t>&lt; 0.01</t>
  </si>
  <si>
    <t>&lt; 0.02</t>
  </si>
  <si>
    <t>&lt; 30</t>
  </si>
  <si>
    <t>Element (ppm), unless otherwise noted</t>
  </si>
  <si>
    <t>Oxide (wt.%)</t>
  </si>
  <si>
    <t>Cole HFSE(+HREE) Occurrence</t>
  </si>
  <si>
    <r>
      <t>SiO</t>
    </r>
    <r>
      <rPr>
        <vertAlign val="subscript"/>
        <sz val="11"/>
        <color rgb="FF000000"/>
        <rFont val="Arial"/>
        <family val="2"/>
      </rPr>
      <t>2</t>
    </r>
  </si>
  <si>
    <r>
      <t>Al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>3</t>
    </r>
  </si>
  <si>
    <r>
      <t>Fe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>3</t>
    </r>
    <r>
      <rPr>
        <vertAlign val="superscript"/>
        <sz val="11"/>
        <color rgb="FF000000"/>
        <rFont val="Arial"/>
        <family val="2"/>
      </rPr>
      <t>a</t>
    </r>
  </si>
  <si>
    <r>
      <t>Na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</si>
  <si>
    <r>
      <t>K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</si>
  <si>
    <r>
      <t>TiO</t>
    </r>
    <r>
      <rPr>
        <vertAlign val="subscript"/>
        <sz val="11"/>
        <color rgb="FF000000"/>
        <rFont val="Arial"/>
        <family val="2"/>
      </rPr>
      <t>2</t>
    </r>
  </si>
  <si>
    <r>
      <t>P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>5</t>
    </r>
  </si>
  <si>
    <r>
      <t>CO</t>
    </r>
    <r>
      <rPr>
        <vertAlign val="subscript"/>
        <sz val="11"/>
        <color rgb="FF000000"/>
        <rFont val="Arial"/>
        <family val="2"/>
      </rPr>
      <t>2</t>
    </r>
  </si>
  <si>
    <r>
      <t>S</t>
    </r>
    <r>
      <rPr>
        <vertAlign val="superscript"/>
        <sz val="11"/>
        <color rgb="FF000000"/>
        <rFont val="Arial"/>
        <family val="2"/>
      </rPr>
      <t>b</t>
    </r>
  </si>
  <si>
    <r>
      <t>SO</t>
    </r>
    <r>
      <rPr>
        <vertAlign val="subscript"/>
        <sz val="11"/>
        <color rgb="FF000000"/>
        <rFont val="Arial"/>
        <family val="2"/>
      </rPr>
      <t>4</t>
    </r>
  </si>
  <si>
    <r>
      <t>ZrO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/Zr</t>
    </r>
    <r>
      <rPr>
        <vertAlign val="superscript"/>
        <sz val="11"/>
        <color rgb="FF000000"/>
        <rFont val="Arial"/>
        <family val="2"/>
      </rPr>
      <t>d</t>
    </r>
  </si>
  <si>
    <t>calcareous siltstone</t>
  </si>
  <si>
    <t>clayshale</t>
  </si>
  <si>
    <t>sandstone with interbedded shale</t>
  </si>
  <si>
    <r>
      <t>Total</t>
    </r>
    <r>
      <rPr>
        <vertAlign val="superscript"/>
        <sz val="11"/>
        <color rgb="FF000000"/>
        <rFont val="Arial"/>
        <family val="2"/>
      </rPr>
      <t>c</t>
    </r>
  </si>
  <si>
    <t>na</t>
  </si>
  <si>
    <r>
      <t>∑REO+Y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 xml:space="preserve">3 </t>
    </r>
    <r>
      <rPr>
        <sz val="11"/>
        <color rgb="FF000000"/>
        <rFont val="Arial"/>
        <family val="2"/>
      </rPr>
      <t>(%)</t>
    </r>
    <r>
      <rPr>
        <vertAlign val="superscript"/>
        <sz val="11"/>
        <color rgb="FF000000"/>
        <rFont val="Arial"/>
        <family val="2"/>
      </rPr>
      <t>e</t>
    </r>
  </si>
  <si>
    <t>(Nb/Ti)x100</t>
  </si>
  <si>
    <r>
      <t>(HREE+Y/        ∑REE+Y)x100</t>
    </r>
    <r>
      <rPr>
        <vertAlign val="superscript"/>
        <sz val="11"/>
        <color rgb="FF000000"/>
        <rFont val="Arial"/>
        <family val="2"/>
      </rPr>
      <t>f</t>
    </r>
  </si>
  <si>
    <r>
      <t>Nb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>5/</t>
    </r>
    <r>
      <rPr>
        <sz val="11"/>
        <color rgb="FF000000"/>
        <rFont val="Arial"/>
        <family val="2"/>
      </rPr>
      <t>Nb</t>
    </r>
  </si>
  <si>
    <t>Note(s): na = not analyzed.  Carbonatite composition is a composite of 9 individual analyses which will become available from an additonal manuscript currently in preparation.</t>
  </si>
  <si>
    <t>composite (9)</t>
  </si>
  <si>
    <t>unoxidized carbonatite</t>
  </si>
  <si>
    <r>
      <t>a</t>
    </r>
    <r>
      <rPr>
        <sz val="11"/>
        <color rgb="FF000000"/>
        <rFont val="Arial"/>
        <family val="2"/>
      </rPr>
      <t>Fe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 xml:space="preserve"> is calculated as the difference between Fe from FeO analyzed by titration and total Fe determined by ICP-MS.</t>
    </r>
  </si>
  <si>
    <r>
      <t>e</t>
    </r>
    <r>
      <rPr>
        <sz val="11"/>
        <color rgb="FF000000"/>
        <rFont val="Arial"/>
        <family val="2"/>
      </rPr>
      <t>Percent total rare earth oxides including Y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.</t>
    </r>
    <r>
      <rPr>
        <vertAlign val="subscript"/>
        <sz val="11"/>
        <color rgb="FF000000"/>
        <rFont val="Arial"/>
        <family val="2"/>
      </rPr>
      <t xml:space="preserve"> </t>
    </r>
  </si>
  <si>
    <r>
      <t>b</t>
    </r>
    <r>
      <rPr>
        <sz val="11"/>
        <color rgb="FF000000"/>
        <rFont val="Arial"/>
        <family val="2"/>
      </rPr>
      <t>For CHO and sedimentary samples S is reported as total sulfur and SO</t>
    </r>
    <r>
      <rPr>
        <vertAlign val="subscript"/>
        <sz val="11"/>
        <color rgb="FF000000"/>
        <rFont val="Arial"/>
        <family val="2"/>
      </rPr>
      <t>4</t>
    </r>
    <r>
      <rPr>
        <sz val="11"/>
        <color rgb="FF000000"/>
        <rFont val="Arial"/>
        <family val="2"/>
      </rPr>
      <t xml:space="preserve"> was below detection.  For carbonatites, S is reduced sulfur calculated as the difference between SO</t>
    </r>
    <r>
      <rPr>
        <vertAlign val="subscript"/>
        <sz val="11"/>
        <color rgb="FF000000"/>
        <rFont val="Arial"/>
        <family val="2"/>
      </rPr>
      <t>4</t>
    </r>
    <r>
      <rPr>
        <sz val="11"/>
        <color rgb="FF000000"/>
        <rFont val="Arial"/>
        <family val="2"/>
      </rPr>
      <t xml:space="preserve"> calculated from total sulfur and SO</t>
    </r>
    <r>
      <rPr>
        <vertAlign val="subscript"/>
        <sz val="11"/>
        <color rgb="FF000000"/>
        <rFont val="Arial"/>
        <family val="2"/>
      </rPr>
      <t>4</t>
    </r>
    <r>
      <rPr>
        <sz val="11"/>
        <color rgb="FF000000"/>
        <rFont val="Arial"/>
        <family val="2"/>
      </rPr>
      <t xml:space="preserve"> analyzed directly by IR.</t>
    </r>
  </si>
  <si>
    <r>
      <rPr>
        <vertAlign val="superscript"/>
        <sz val="11"/>
        <color rgb="FF000000"/>
        <rFont val="Arial"/>
        <family val="2"/>
      </rPr>
      <t>f</t>
    </r>
    <r>
      <rPr>
        <sz val="11"/>
        <color rgb="FF000000"/>
        <rFont val="Arial"/>
        <family val="2"/>
      </rPr>
      <t>Heavy rare earth element enrichment factor (percent of total REEs, Tb and heavier, including Y).</t>
    </r>
  </si>
  <si>
    <r>
      <t>c</t>
    </r>
    <r>
      <rPr>
        <sz val="11"/>
        <color rgb="FF000000"/>
        <rFont val="Arial"/>
        <family val="2"/>
      </rPr>
      <t>Unnormalized major element total including LOI, excluding 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and trace elements.</t>
    </r>
  </si>
  <si>
    <t>phonolite dike</t>
  </si>
  <si>
    <r>
      <rPr>
        <sz val="11"/>
        <color rgb="FF000000"/>
        <rFont val="Calibri"/>
      </rPr>
      <t>≥</t>
    </r>
    <r>
      <rPr>
        <sz val="11"/>
        <color rgb="FF000000"/>
        <rFont val="Arial"/>
        <family val="2"/>
      </rPr>
      <t>0.048</t>
    </r>
  </si>
  <si>
    <r>
      <t>12BL24</t>
    </r>
    <r>
      <rPr>
        <vertAlign val="superscript"/>
        <sz val="11"/>
        <color rgb="FF000000"/>
        <rFont val="Arial"/>
        <family val="2"/>
      </rPr>
      <t>g</t>
    </r>
  </si>
  <si>
    <r>
      <rPr>
        <vertAlign val="superscript"/>
        <sz val="11"/>
        <color rgb="FF000000"/>
        <rFont val="Arial"/>
        <family val="2"/>
      </rPr>
      <t>g</t>
    </r>
    <r>
      <rPr>
        <sz val="11"/>
        <color rgb="FF000000"/>
        <rFont val="Arial"/>
        <family val="2"/>
      </rPr>
      <t>Sample 12BL24 analyzed using fusion XRF for major elements and combination of XRF and ICP-MS methods for trace elements at Washington State University's GeoAnalytical Laboratory.</t>
    </r>
  </si>
  <si>
    <r>
      <t xml:space="preserve">Appendix Table 2. </t>
    </r>
    <r>
      <rPr>
        <sz val="11"/>
        <color rgb="FF000000"/>
        <rFont val="Arial"/>
        <family val="2"/>
      </rPr>
      <t>Whole rock compositons of CHO rocks compared with potential source rocks in the Bear Lodge alkaline complex, Wyoming</t>
    </r>
  </si>
  <si>
    <r>
      <t>d</t>
    </r>
    <r>
      <rPr>
        <sz val="11"/>
        <color rgb="FF000000"/>
        <rFont val="Arial"/>
        <family val="2"/>
      </rPr>
      <t>Zirconium and niobium were determined by fusion XRF for samples with high phosphorous (CHO samples) and are reported here as ZrO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and Nb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color rgb="FF000000"/>
        <rFont val="Arial"/>
        <family val="2"/>
      </rPr>
      <t>5</t>
    </r>
    <r>
      <rPr>
        <sz val="11"/>
        <color rgb="FF000000"/>
        <rFont val="Arial"/>
        <family val="2"/>
      </rPr>
      <t>.  For sedimentary, carbonatite, and phonolite samples, Zr and Nb were analyzed by ICP-MS and are reported in ppm.</t>
    </r>
  </si>
  <si>
    <t>American Mineralogist: July 2016 Deposit AM-16-75532</t>
  </si>
  <si>
    <t>ANDERSEN ET AL.: HFSE(+HREE) MINERALIZATION PERIPHERAL TO CARB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</si>
</sst>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\ "/>
  </numFmts>
  <fonts count="11" x14ac:knownFonts="1">
    <font>
      <sz val="11"/>
      <color rgb="FF000000"/>
      <name val="Calibri"/>
    </font>
    <font>
      <sz val="10"/>
      <name val="Courie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vertAlign val="subscript"/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Times New Roman"/>
    </font>
    <font>
      <b/>
      <sz val="8"/>
      <color rgb="FF211D1E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6" fillId="0" borderId="0" xfId="1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mruColors>
      <color rgb="FFFF00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7"/>
  <sheetViews>
    <sheetView showGridLines="0" tabSelected="1" workbookViewId="0">
      <selection activeCell="D8" sqref="D8"/>
    </sheetView>
  </sheetViews>
  <sheetFormatPr baseColWidth="10" defaultColWidth="8.83203125" defaultRowHeight="13" x14ac:dyDescent="0"/>
  <cols>
    <col min="1" max="1" width="8.83203125" style="2"/>
    <col min="2" max="2" width="17.5" style="9" customWidth="1"/>
    <col min="3" max="5" width="8.6640625" style="1" customWidth="1"/>
    <col min="6" max="6" width="2" style="1" customWidth="1"/>
    <col min="7" max="11" width="9.6640625" style="1" customWidth="1"/>
    <col min="12" max="12" width="15.6640625" style="1" customWidth="1"/>
    <col min="13" max="13" width="2" style="1" customWidth="1"/>
    <col min="14" max="14" width="11.83203125" style="26" customWidth="1"/>
    <col min="15" max="15" width="2" style="26" customWidth="1"/>
    <col min="16" max="16384" width="8.83203125" style="2"/>
  </cols>
  <sheetData>
    <row r="1" spans="2:23" ht="15">
      <c r="B1" s="59" t="s">
        <v>102</v>
      </c>
    </row>
    <row r="2" spans="2:23" ht="15" customHeight="1">
      <c r="B2" s="60" t="s">
        <v>103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2:23" s="44" customFormat="1" ht="19.5" customHeight="1" thickBot="1">
      <c r="B3" s="47" t="s">
        <v>100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2"/>
      <c r="R3" s="43"/>
      <c r="S3" s="43"/>
      <c r="T3" s="43"/>
      <c r="U3" s="43"/>
      <c r="V3" s="43"/>
      <c r="W3" s="43"/>
    </row>
    <row r="4" spans="2:23" ht="15" customHeight="1">
      <c r="B4" s="10"/>
      <c r="C4" s="55" t="s">
        <v>67</v>
      </c>
      <c r="D4" s="55"/>
      <c r="E4" s="55"/>
      <c r="F4" s="31"/>
      <c r="G4" s="53" t="s">
        <v>79</v>
      </c>
      <c r="H4" s="53" t="s">
        <v>80</v>
      </c>
      <c r="I4" s="53" t="s">
        <v>79</v>
      </c>
      <c r="J4" s="53" t="s">
        <v>79</v>
      </c>
      <c r="K4" s="53" t="s">
        <v>79</v>
      </c>
      <c r="L4" s="53" t="s">
        <v>81</v>
      </c>
      <c r="M4" s="31"/>
      <c r="N4" s="48" t="s">
        <v>90</v>
      </c>
      <c r="O4" s="39"/>
      <c r="P4" s="48" t="s">
        <v>96</v>
      </c>
    </row>
    <row r="5" spans="2:23" ht="14.25" customHeight="1">
      <c r="B5" s="10"/>
      <c r="C5" s="56"/>
      <c r="D5" s="56"/>
      <c r="E5" s="56"/>
      <c r="F5" s="31"/>
      <c r="G5" s="54"/>
      <c r="H5" s="54"/>
      <c r="I5" s="54"/>
      <c r="J5" s="54"/>
      <c r="K5" s="54"/>
      <c r="L5" s="54"/>
      <c r="M5" s="31"/>
      <c r="N5" s="49"/>
      <c r="O5" s="39"/>
      <c r="P5" s="48"/>
    </row>
    <row r="6" spans="2:23" ht="19.5" customHeight="1">
      <c r="B6" s="11"/>
      <c r="C6" s="3">
        <v>25161</v>
      </c>
      <c r="D6" s="3">
        <v>25162</v>
      </c>
      <c r="E6" s="3">
        <v>25163</v>
      </c>
      <c r="F6" s="6"/>
      <c r="G6" s="3">
        <v>25171</v>
      </c>
      <c r="H6" s="3">
        <v>25172</v>
      </c>
      <c r="I6" s="3">
        <v>25173</v>
      </c>
      <c r="J6" s="3">
        <v>25174</v>
      </c>
      <c r="K6" s="3">
        <v>25175</v>
      </c>
      <c r="L6" s="3">
        <v>25176</v>
      </c>
      <c r="M6" s="6"/>
      <c r="N6" s="29" t="s">
        <v>89</v>
      </c>
      <c r="O6" s="40"/>
      <c r="P6" s="29" t="s">
        <v>98</v>
      </c>
    </row>
    <row r="7" spans="2:23" s="5" customFormat="1" ht="18.75" customHeight="1">
      <c r="B7" s="30" t="s">
        <v>66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6"/>
      <c r="O7" s="26"/>
    </row>
    <row r="8" spans="2:23" s="5" customFormat="1" ht="18.75" customHeight="1">
      <c r="B8" s="12" t="s">
        <v>68</v>
      </c>
      <c r="C8" s="6">
        <v>25.72</v>
      </c>
      <c r="D8" s="6">
        <v>21.66</v>
      </c>
      <c r="E8" s="6">
        <v>20.74</v>
      </c>
      <c r="G8" s="6">
        <v>41.43</v>
      </c>
      <c r="H8" s="6">
        <v>60.38</v>
      </c>
      <c r="I8" s="6">
        <v>49.81</v>
      </c>
      <c r="J8" s="6">
        <v>39.72</v>
      </c>
      <c r="K8" s="6">
        <v>40.83</v>
      </c>
      <c r="L8" s="6">
        <v>79.7</v>
      </c>
      <c r="M8" s="6"/>
      <c r="N8" s="27">
        <v>6.242222222222221</v>
      </c>
      <c r="O8" s="27"/>
      <c r="P8" s="34">
        <v>54.810423950000008</v>
      </c>
    </row>
    <row r="9" spans="2:23" s="5" customFormat="1" ht="18.75" customHeight="1">
      <c r="B9" s="12" t="s">
        <v>69</v>
      </c>
      <c r="C9" s="6">
        <v>8.48</v>
      </c>
      <c r="D9" s="6">
        <v>6.32</v>
      </c>
      <c r="E9" s="6">
        <v>5.83</v>
      </c>
      <c r="F9" s="6"/>
      <c r="G9" s="6">
        <v>3.78</v>
      </c>
      <c r="H9" s="6">
        <v>16.79</v>
      </c>
      <c r="I9" s="6">
        <v>1.18</v>
      </c>
      <c r="J9" s="6">
        <v>5.74</v>
      </c>
      <c r="K9" s="6">
        <v>9.7899999999999991</v>
      </c>
      <c r="L9" s="6">
        <v>7.54</v>
      </c>
      <c r="N9" s="27">
        <v>1.8399999999999999</v>
      </c>
      <c r="O9" s="27"/>
      <c r="P9" s="34">
        <v>19.29706461</v>
      </c>
    </row>
    <row r="10" spans="2:23" s="5" customFormat="1" ht="18.75" customHeight="1">
      <c r="B10" s="12" t="s">
        <v>70</v>
      </c>
      <c r="C10" s="7">
        <v>2.2190130707497504</v>
      </c>
      <c r="D10" s="7">
        <v>0.87801616744855582</v>
      </c>
      <c r="E10" s="7">
        <v>0.29221966627140694</v>
      </c>
      <c r="F10" s="7"/>
      <c r="G10" s="7">
        <v>4.53</v>
      </c>
      <c r="H10" s="7">
        <v>2.6258416249935275</v>
      </c>
      <c r="I10" s="7">
        <v>5.4752195459778434</v>
      </c>
      <c r="J10" s="7">
        <v>1.9643231049474768</v>
      </c>
      <c r="K10" s="7">
        <v>6.4914859445618136</v>
      </c>
      <c r="L10" s="7">
        <v>1.3050771768830065</v>
      </c>
      <c r="M10" s="6"/>
      <c r="N10" s="27">
        <v>1.752227236361432</v>
      </c>
      <c r="O10" s="27"/>
      <c r="P10" s="26" t="s">
        <v>83</v>
      </c>
    </row>
    <row r="11" spans="2:23" s="5" customFormat="1" ht="18.75" customHeight="1">
      <c r="B11" s="12" t="s">
        <v>0</v>
      </c>
      <c r="C11" s="6">
        <v>0.2</v>
      </c>
      <c r="D11" s="6">
        <v>1.1000000000000001</v>
      </c>
      <c r="E11" s="6">
        <v>0.7</v>
      </c>
      <c r="F11" s="6"/>
      <c r="G11" s="6" t="s">
        <v>58</v>
      </c>
      <c r="H11" s="6">
        <v>0.5</v>
      </c>
      <c r="I11" s="6">
        <v>0.7</v>
      </c>
      <c r="J11" s="6">
        <v>0.6</v>
      </c>
      <c r="K11" s="6">
        <v>0.2</v>
      </c>
      <c r="L11" s="6">
        <v>0.5</v>
      </c>
      <c r="M11" s="6"/>
      <c r="N11" s="28">
        <v>9.0222222222222204</v>
      </c>
      <c r="O11" s="28"/>
      <c r="P11" s="34">
        <v>3.9648695999999997</v>
      </c>
    </row>
    <row r="12" spans="2:23" s="5" customFormat="1" ht="18.75" customHeight="1">
      <c r="B12" s="12" t="s">
        <v>2</v>
      </c>
      <c r="C12" s="7">
        <v>0.13200000000000001</v>
      </c>
      <c r="D12" s="7">
        <v>0.113</v>
      </c>
      <c r="E12" s="7">
        <v>3.2000000000000001E-2</v>
      </c>
      <c r="F12" s="7"/>
      <c r="G12" s="7">
        <v>0.17599999999999999</v>
      </c>
      <c r="H12" s="7">
        <v>3.9E-2</v>
      </c>
      <c r="I12" s="7">
        <v>0.755</v>
      </c>
      <c r="J12" s="7">
        <v>0.18099999999999999</v>
      </c>
      <c r="K12" s="7">
        <v>6.7000000000000004E-2</v>
      </c>
      <c r="L12" s="7">
        <v>4.5999999999999999E-2</v>
      </c>
      <c r="M12" s="6"/>
      <c r="N12" s="27">
        <v>2.6034444444444444</v>
      </c>
      <c r="O12" s="27"/>
      <c r="P12" s="35">
        <v>0.18712693</v>
      </c>
    </row>
    <row r="13" spans="2:23" s="5" customFormat="1" ht="18.75" customHeight="1">
      <c r="B13" s="12" t="s">
        <v>3</v>
      </c>
      <c r="C13" s="7">
        <v>0.57999999999999996</v>
      </c>
      <c r="D13" s="7">
        <v>0.32</v>
      </c>
      <c r="E13" s="7">
        <v>0.41</v>
      </c>
      <c r="F13" s="7"/>
      <c r="G13" s="7">
        <v>0.54</v>
      </c>
      <c r="H13" s="7">
        <v>0.85</v>
      </c>
      <c r="I13" s="7">
        <v>5.74</v>
      </c>
      <c r="J13" s="7">
        <v>2</v>
      </c>
      <c r="K13" s="7">
        <v>1.92</v>
      </c>
      <c r="L13" s="7">
        <v>0.46</v>
      </c>
      <c r="M13" s="6"/>
      <c r="N13" s="27">
        <v>1.1688888888888889</v>
      </c>
      <c r="O13" s="27"/>
      <c r="P13" s="34">
        <v>0.19131433</v>
      </c>
    </row>
    <row r="14" spans="2:23" s="5" customFormat="1" ht="18.75" customHeight="1">
      <c r="B14" s="12" t="s">
        <v>4</v>
      </c>
      <c r="C14" s="7">
        <v>4.88</v>
      </c>
      <c r="D14" s="7">
        <v>2.17</v>
      </c>
      <c r="E14" s="7">
        <v>7.59</v>
      </c>
      <c r="F14" s="7"/>
      <c r="G14" s="7">
        <v>25.68</v>
      </c>
      <c r="H14" s="7">
        <v>1.17</v>
      </c>
      <c r="I14" s="7">
        <v>17.54</v>
      </c>
      <c r="J14" s="7">
        <v>25.89</v>
      </c>
      <c r="K14" s="7">
        <v>16.18</v>
      </c>
      <c r="L14" s="7">
        <v>0.81</v>
      </c>
      <c r="M14" s="6"/>
      <c r="N14" s="27">
        <v>28.667777777777776</v>
      </c>
      <c r="O14" s="27"/>
      <c r="P14" s="34">
        <v>1.44681649</v>
      </c>
    </row>
    <row r="15" spans="2:23" s="5" customFormat="1" ht="18.75" customHeight="1">
      <c r="B15" s="12" t="s">
        <v>71</v>
      </c>
      <c r="C15" s="7">
        <v>0.14000000000000001</v>
      </c>
      <c r="D15" s="7">
        <v>0.15</v>
      </c>
      <c r="E15" s="7">
        <v>0.12</v>
      </c>
      <c r="F15" s="7"/>
      <c r="G15" s="7">
        <v>7.0000000000000007E-2</v>
      </c>
      <c r="H15" s="7">
        <v>0.28999999999999998</v>
      </c>
      <c r="I15" s="7">
        <v>2.11</v>
      </c>
      <c r="J15" s="7">
        <v>0.96</v>
      </c>
      <c r="K15" s="7">
        <v>0.36</v>
      </c>
      <c r="L15" s="7">
        <v>0.11</v>
      </c>
      <c r="M15" s="6"/>
      <c r="N15" s="27">
        <v>0.10777777777777776</v>
      </c>
      <c r="O15" s="27"/>
      <c r="P15" s="34">
        <v>9.118512149999999</v>
      </c>
    </row>
    <row r="16" spans="2:23" s="5" customFormat="1" ht="18.75" customHeight="1">
      <c r="B16" s="12" t="s">
        <v>72</v>
      </c>
      <c r="C16" s="7">
        <v>5.54</v>
      </c>
      <c r="D16" s="7">
        <v>5.16</v>
      </c>
      <c r="E16" s="7">
        <v>4.9400000000000004</v>
      </c>
      <c r="F16" s="7"/>
      <c r="G16" s="7">
        <v>3.19</v>
      </c>
      <c r="H16" s="7">
        <v>11.58</v>
      </c>
      <c r="I16" s="7">
        <v>1.55</v>
      </c>
      <c r="J16" s="7">
        <v>4.82</v>
      </c>
      <c r="K16" s="7">
        <v>5.16</v>
      </c>
      <c r="L16" s="7">
        <v>4</v>
      </c>
      <c r="M16" s="6"/>
      <c r="N16" s="27">
        <v>1.3866666666666667</v>
      </c>
      <c r="O16" s="27"/>
      <c r="P16" s="34">
        <v>5.7133384099999995</v>
      </c>
    </row>
    <row r="17" spans="2:16" s="5" customFormat="1" ht="18.75" customHeight="1">
      <c r="B17" s="12" t="s">
        <v>73</v>
      </c>
      <c r="C17" s="7">
        <v>24.97</v>
      </c>
      <c r="D17" s="7">
        <v>44.88</v>
      </c>
      <c r="E17" s="7">
        <v>40.479999999999997</v>
      </c>
      <c r="F17" s="7"/>
      <c r="G17" s="7">
        <v>0.187</v>
      </c>
      <c r="H17" s="7">
        <v>0.89600000000000002</v>
      </c>
      <c r="I17" s="7">
        <v>6.3E-2</v>
      </c>
      <c r="J17" s="7">
        <v>0.23200000000000001</v>
      </c>
      <c r="K17" s="7">
        <v>0.80100000000000005</v>
      </c>
      <c r="L17" s="7">
        <v>0.41</v>
      </c>
      <c r="M17" s="6"/>
      <c r="N17" s="27">
        <v>0.56355555555555559</v>
      </c>
      <c r="O17" s="27"/>
      <c r="P17" s="35">
        <v>0.28509214999999999</v>
      </c>
    </row>
    <row r="18" spans="2:16" s="5" customFormat="1" ht="18.75" customHeight="1">
      <c r="B18" s="12" t="s">
        <v>74</v>
      </c>
      <c r="C18" s="7">
        <v>6</v>
      </c>
      <c r="D18" s="7">
        <v>2.4500000000000002</v>
      </c>
      <c r="E18" s="7">
        <v>2.64</v>
      </c>
      <c r="F18" s="7"/>
      <c r="G18" s="7">
        <v>0.34</v>
      </c>
      <c r="H18" s="7">
        <v>0.78</v>
      </c>
      <c r="I18" s="7">
        <v>0.85</v>
      </c>
      <c r="J18" s="7">
        <v>0.31</v>
      </c>
      <c r="K18" s="7">
        <v>0.48</v>
      </c>
      <c r="L18" s="7">
        <v>0.14000000000000001</v>
      </c>
      <c r="M18" s="6"/>
      <c r="N18" s="27">
        <v>0.29333333333333333</v>
      </c>
      <c r="O18" s="27"/>
      <c r="P18" s="35">
        <v>2.2302890000000002E-2</v>
      </c>
    </row>
    <row r="19" spans="2:16" s="5" customFormat="1" ht="18.75" customHeight="1">
      <c r="B19" s="12" t="s">
        <v>75</v>
      </c>
      <c r="C19" s="6" t="s">
        <v>83</v>
      </c>
      <c r="D19" s="6" t="s">
        <v>83</v>
      </c>
      <c r="E19" s="6" t="s">
        <v>83</v>
      </c>
      <c r="F19" s="6"/>
      <c r="G19" s="6">
        <v>19.399999999999999</v>
      </c>
      <c r="H19" s="6" t="s">
        <v>62</v>
      </c>
      <c r="I19" s="6">
        <v>11.5</v>
      </c>
      <c r="J19" s="6">
        <v>17.100000000000001</v>
      </c>
      <c r="K19" s="6">
        <v>13.7</v>
      </c>
      <c r="L19" s="6">
        <v>0.7</v>
      </c>
      <c r="M19" s="6"/>
      <c r="N19" s="27">
        <v>27.788888888888888</v>
      </c>
      <c r="O19" s="27"/>
      <c r="P19" s="26" t="s">
        <v>83</v>
      </c>
    </row>
    <row r="20" spans="2:16" s="5" customFormat="1" ht="18.75" customHeight="1">
      <c r="B20" s="12" t="s">
        <v>76</v>
      </c>
      <c r="C20" s="6">
        <v>0.08</v>
      </c>
      <c r="D20" s="6">
        <v>0.05</v>
      </c>
      <c r="E20" s="6">
        <v>0.06</v>
      </c>
      <c r="F20" s="6"/>
      <c r="G20" s="6">
        <v>0.02</v>
      </c>
      <c r="H20" s="6">
        <v>0.02</v>
      </c>
      <c r="I20" s="6">
        <v>0.02</v>
      </c>
      <c r="J20" s="6">
        <v>0.04</v>
      </c>
      <c r="K20" s="6">
        <v>0.02</v>
      </c>
      <c r="L20" s="6">
        <v>0.83</v>
      </c>
      <c r="M20" s="6"/>
      <c r="N20" s="27">
        <v>1.2209065613250873</v>
      </c>
      <c r="O20" s="27"/>
      <c r="P20" s="26" t="s">
        <v>83</v>
      </c>
    </row>
    <row r="21" spans="2:16" s="5" customFormat="1" ht="18.75" customHeight="1">
      <c r="B21" s="12" t="s">
        <v>77</v>
      </c>
      <c r="C21" s="6" t="s">
        <v>56</v>
      </c>
      <c r="D21" s="6" t="s">
        <v>56</v>
      </c>
      <c r="E21" s="6" t="s">
        <v>56</v>
      </c>
      <c r="F21" s="6"/>
      <c r="G21" s="6" t="s">
        <v>56</v>
      </c>
      <c r="H21" s="6" t="s">
        <v>56</v>
      </c>
      <c r="I21" s="6" t="s">
        <v>56</v>
      </c>
      <c r="J21" s="6" t="s">
        <v>56</v>
      </c>
      <c r="K21" s="6" t="s">
        <v>56</v>
      </c>
      <c r="L21" s="6">
        <v>0.6</v>
      </c>
      <c r="M21" s="6"/>
      <c r="N21" s="27">
        <v>12.466666666666669</v>
      </c>
      <c r="O21" s="27"/>
      <c r="P21" s="26" t="s">
        <v>97</v>
      </c>
    </row>
    <row r="22" spans="2:16" s="5" customFormat="1" ht="18.75" customHeight="1">
      <c r="B22" s="12" t="s">
        <v>1</v>
      </c>
      <c r="C22" s="6">
        <v>1.67</v>
      </c>
      <c r="D22" s="6">
        <v>0.92</v>
      </c>
      <c r="E22" s="6">
        <v>3.73</v>
      </c>
      <c r="F22" s="6"/>
      <c r="G22" s="6">
        <v>0.16</v>
      </c>
      <c r="H22" s="6">
        <v>0.18</v>
      </c>
      <c r="I22" s="6">
        <v>0.24</v>
      </c>
      <c r="J22" s="6">
        <v>0.23</v>
      </c>
      <c r="K22" s="6">
        <v>0.08</v>
      </c>
      <c r="L22" s="6">
        <v>0.04</v>
      </c>
      <c r="M22" s="6"/>
      <c r="N22" s="27">
        <v>0.28000000000000003</v>
      </c>
      <c r="O22" s="27"/>
      <c r="P22" s="26" t="s">
        <v>83</v>
      </c>
    </row>
    <row r="23" spans="2:16" s="5" customFormat="1" ht="18.75" customHeight="1">
      <c r="B23" s="12" t="s">
        <v>5</v>
      </c>
      <c r="C23" s="7">
        <v>5.64</v>
      </c>
      <c r="D23" s="7">
        <v>2.44</v>
      </c>
      <c r="E23" s="7">
        <v>4.24</v>
      </c>
      <c r="F23" s="7"/>
      <c r="G23" s="7">
        <v>21.04</v>
      </c>
      <c r="H23" s="7">
        <v>2.83</v>
      </c>
      <c r="I23" s="7">
        <v>13.77</v>
      </c>
      <c r="J23" s="7">
        <v>18.21</v>
      </c>
      <c r="K23" s="7">
        <v>16.399999999999999</v>
      </c>
      <c r="L23" s="7">
        <v>2.77</v>
      </c>
      <c r="M23" s="6"/>
      <c r="N23" s="27">
        <v>23.774444444444445</v>
      </c>
      <c r="O23" s="27"/>
      <c r="P23" s="34">
        <v>5.2254831782389708</v>
      </c>
    </row>
    <row r="24" spans="2:16" s="5" customFormat="1" ht="18.75" customHeight="1">
      <c r="B24" s="12" t="s">
        <v>82</v>
      </c>
      <c r="C24" s="7">
        <f>SUM(C8:C18,C20,C22,C23)</f>
        <v>86.25101307074975</v>
      </c>
      <c r="D24" s="7">
        <f t="shared" ref="D24:E24" si="0">SUM(D8:D18,D20,D22,D23)</f>
        <v>88.611016167448568</v>
      </c>
      <c r="E24" s="7">
        <f t="shared" si="0"/>
        <v>91.804219666271408</v>
      </c>
      <c r="F24" s="7"/>
      <c r="G24" s="7">
        <f>SUM(G8:G10,G12:G18,G20,G22,G23)</f>
        <v>101.14299999999997</v>
      </c>
      <c r="H24" s="7">
        <f>SUM(H8:H18,H20,H22:H23)</f>
        <v>98.930841624993533</v>
      </c>
      <c r="I24" s="7">
        <f t="shared" ref="I24:K24" si="1">SUM(I8:I18,I20,I22:I23)</f>
        <v>99.803219545977839</v>
      </c>
      <c r="J24" s="7">
        <f t="shared" si="1"/>
        <v>100.8973231049475</v>
      </c>
      <c r="K24" s="7">
        <f t="shared" si="1"/>
        <v>98.779485944561799</v>
      </c>
      <c r="L24" s="7">
        <f>SUM(L8:L18,L20:L23)</f>
        <v>99.261077176883006</v>
      </c>
      <c r="M24" s="6"/>
      <c r="N24" s="27">
        <v>91.390133797686502</v>
      </c>
      <c r="O24" s="27"/>
      <c r="P24" s="36">
        <f>SUM(P8:P23)</f>
        <v>100.262344688239</v>
      </c>
    </row>
    <row r="25" spans="2:16">
      <c r="B25" s="13"/>
    </row>
    <row r="26" spans="2:16" ht="14.25" customHeight="1">
      <c r="B26" s="52" t="s">
        <v>65</v>
      </c>
      <c r="C26" s="52"/>
      <c r="D26" s="52"/>
      <c r="E26" s="52"/>
    </row>
    <row r="27" spans="2:16" s="5" customFormat="1" ht="15" customHeight="1">
      <c r="B27" s="12" t="s">
        <v>48</v>
      </c>
      <c r="C27" s="6">
        <v>151</v>
      </c>
      <c r="D27" s="6">
        <v>123</v>
      </c>
      <c r="E27" s="6">
        <v>158</v>
      </c>
      <c r="F27" s="6"/>
      <c r="G27" s="6">
        <v>3</v>
      </c>
      <c r="H27" s="6">
        <v>57.4</v>
      </c>
      <c r="I27" s="6">
        <v>75.2</v>
      </c>
      <c r="J27" s="6">
        <v>76.5</v>
      </c>
      <c r="K27" s="6">
        <v>20.8</v>
      </c>
      <c r="L27" s="6">
        <v>5.6</v>
      </c>
      <c r="M27" s="6"/>
      <c r="N27" s="28">
        <v>54.077777777777783</v>
      </c>
      <c r="O27" s="28"/>
      <c r="P27" s="26" t="s">
        <v>83</v>
      </c>
    </row>
    <row r="28" spans="2:16" s="5" customFormat="1" ht="15" customHeight="1">
      <c r="B28" s="14" t="s">
        <v>7</v>
      </c>
      <c r="C28" s="6">
        <v>154</v>
      </c>
      <c r="D28" s="6">
        <v>67</v>
      </c>
      <c r="E28" s="6">
        <v>90</v>
      </c>
      <c r="F28" s="6"/>
      <c r="G28" s="6">
        <v>10</v>
      </c>
      <c r="H28" s="6">
        <v>26</v>
      </c>
      <c r="I28" s="6">
        <v>9</v>
      </c>
      <c r="J28" s="6">
        <v>11</v>
      </c>
      <c r="K28" s="6">
        <v>4</v>
      </c>
      <c r="L28" s="6">
        <v>3</v>
      </c>
      <c r="M28" s="6"/>
      <c r="N28" s="25">
        <v>4.5555555555555554</v>
      </c>
      <c r="O28" s="25"/>
      <c r="P28" s="26" t="s">
        <v>83</v>
      </c>
    </row>
    <row r="29" spans="2:16" s="5" customFormat="1" ht="15" customHeight="1">
      <c r="B29" s="14" t="s">
        <v>49</v>
      </c>
      <c r="C29" s="6">
        <v>9</v>
      </c>
      <c r="D29" s="6">
        <v>3</v>
      </c>
      <c r="E29" s="6">
        <v>6</v>
      </c>
      <c r="F29" s="6"/>
      <c r="G29" s="6">
        <v>2</v>
      </c>
      <c r="H29" s="6">
        <v>57</v>
      </c>
      <c r="I29" s="6">
        <v>7</v>
      </c>
      <c r="J29" s="6" t="s">
        <v>60</v>
      </c>
      <c r="K29" s="6">
        <v>10</v>
      </c>
      <c r="L29" s="6">
        <v>24</v>
      </c>
      <c r="M29" s="6"/>
      <c r="N29" s="26" t="s">
        <v>60</v>
      </c>
      <c r="O29" s="26"/>
      <c r="P29" s="26" t="s">
        <v>83</v>
      </c>
    </row>
    <row r="30" spans="2:16" s="5" customFormat="1" ht="15" customHeight="1">
      <c r="B30" s="14" t="s">
        <v>6</v>
      </c>
      <c r="C30" s="6">
        <v>100</v>
      </c>
      <c r="D30" s="6">
        <v>60</v>
      </c>
      <c r="E30" s="6">
        <v>51</v>
      </c>
      <c r="F30" s="6"/>
      <c r="G30" s="6">
        <v>4</v>
      </c>
      <c r="H30" s="6">
        <v>16</v>
      </c>
      <c r="I30" s="6">
        <v>3</v>
      </c>
      <c r="J30" s="6">
        <v>5</v>
      </c>
      <c r="K30" s="6">
        <v>9</v>
      </c>
      <c r="L30" s="6">
        <v>6</v>
      </c>
      <c r="M30" s="6"/>
      <c r="N30" s="25">
        <v>12.222222222222221</v>
      </c>
      <c r="O30" s="25"/>
      <c r="P30" s="26">
        <v>0.1</v>
      </c>
    </row>
    <row r="31" spans="2:16" s="5" customFormat="1" ht="15" customHeight="1">
      <c r="B31" s="14" t="s">
        <v>8</v>
      </c>
      <c r="C31" s="6">
        <v>11430</v>
      </c>
      <c r="D31" s="6">
        <v>16170</v>
      </c>
      <c r="E31" s="6">
        <v>13470</v>
      </c>
      <c r="F31" s="6"/>
      <c r="G31" s="6">
        <v>245</v>
      </c>
      <c r="H31" s="6">
        <v>1320</v>
      </c>
      <c r="I31" s="6">
        <v>61</v>
      </c>
      <c r="J31" s="6">
        <v>141</v>
      </c>
      <c r="K31" s="6">
        <v>214</v>
      </c>
      <c r="L31" s="6">
        <v>43</v>
      </c>
      <c r="M31" s="6"/>
      <c r="N31" s="25">
        <v>102.77777777777777</v>
      </c>
      <c r="O31" s="25"/>
      <c r="P31" s="26">
        <v>81</v>
      </c>
    </row>
    <row r="32" spans="2:16" s="5" customFormat="1" ht="15" customHeight="1">
      <c r="B32" s="14" t="s">
        <v>9</v>
      </c>
      <c r="C32" s="6">
        <v>40.6</v>
      </c>
      <c r="D32" s="6">
        <v>16.5</v>
      </c>
      <c r="E32" s="6">
        <v>19</v>
      </c>
      <c r="F32" s="6"/>
      <c r="G32" s="6">
        <v>25.1</v>
      </c>
      <c r="H32" s="6">
        <v>83.9</v>
      </c>
      <c r="I32" s="6">
        <v>14.8</v>
      </c>
      <c r="J32" s="6">
        <v>21.1</v>
      </c>
      <c r="K32" s="6">
        <v>13.5</v>
      </c>
      <c r="L32" s="6">
        <v>41.4</v>
      </c>
      <c r="M32" s="6"/>
      <c r="N32" s="28">
        <v>9.0625</v>
      </c>
      <c r="O32" s="28"/>
      <c r="P32" s="26">
        <v>3</v>
      </c>
    </row>
    <row r="33" spans="2:23" s="5" customFormat="1" ht="15" customHeight="1">
      <c r="B33" s="14" t="s">
        <v>10</v>
      </c>
      <c r="C33" s="6">
        <v>6.6</v>
      </c>
      <c r="D33" s="6">
        <v>4.7</v>
      </c>
      <c r="E33" s="6">
        <v>0.7</v>
      </c>
      <c r="F33" s="6"/>
      <c r="G33" s="6">
        <v>3</v>
      </c>
      <c r="H33" s="6">
        <v>10.1</v>
      </c>
      <c r="I33" s="6">
        <v>3.7</v>
      </c>
      <c r="J33" s="6">
        <v>4.5999999999999996</v>
      </c>
      <c r="K33" s="6">
        <v>7.3</v>
      </c>
      <c r="L33" s="6">
        <v>9.4</v>
      </c>
      <c r="M33" s="6"/>
      <c r="N33" s="28">
        <v>6.5888888888888895</v>
      </c>
      <c r="O33" s="28"/>
      <c r="P33" s="26" t="s">
        <v>83</v>
      </c>
    </row>
    <row r="34" spans="2:23" s="5" customFormat="1" ht="15" customHeight="1">
      <c r="B34" s="14" t="s">
        <v>11</v>
      </c>
      <c r="C34" s="6">
        <v>15.3</v>
      </c>
      <c r="D34" s="6">
        <v>15.4</v>
      </c>
      <c r="E34" s="6">
        <v>6.4</v>
      </c>
      <c r="F34" s="6"/>
      <c r="G34" s="6">
        <v>22</v>
      </c>
      <c r="H34" s="6">
        <v>25.2</v>
      </c>
      <c r="I34" s="6">
        <v>12.2</v>
      </c>
      <c r="J34" s="6">
        <v>15.5</v>
      </c>
      <c r="K34" s="6">
        <v>27.3</v>
      </c>
      <c r="L34" s="6">
        <v>18.100000000000001</v>
      </c>
      <c r="M34" s="6"/>
      <c r="N34" s="28">
        <v>6.7333333333333334</v>
      </c>
      <c r="O34" s="28"/>
      <c r="P34" s="26">
        <v>3</v>
      </c>
    </row>
    <row r="35" spans="2:23" s="5" customFormat="1" ht="15" customHeight="1">
      <c r="B35" s="14" t="s">
        <v>12</v>
      </c>
      <c r="C35" s="6">
        <v>81.8</v>
      </c>
      <c r="D35" s="6">
        <v>66.2</v>
      </c>
      <c r="E35" s="6">
        <v>12.9</v>
      </c>
      <c r="F35" s="6"/>
      <c r="G35" s="6">
        <v>4.32</v>
      </c>
      <c r="H35" s="6">
        <v>26.6</v>
      </c>
      <c r="I35" s="6">
        <v>2.42</v>
      </c>
      <c r="J35" s="6">
        <v>2.1800000000000002</v>
      </c>
      <c r="K35" s="6">
        <v>65</v>
      </c>
      <c r="L35" s="6">
        <v>7.79</v>
      </c>
      <c r="M35" s="6"/>
      <c r="N35" s="28">
        <v>31.297777777777771</v>
      </c>
      <c r="O35" s="28"/>
      <c r="P35" s="26">
        <v>22</v>
      </c>
    </row>
    <row r="36" spans="2:23" s="5" customFormat="1" ht="15" customHeight="1">
      <c r="B36" s="14" t="s">
        <v>13</v>
      </c>
      <c r="C36" s="6">
        <v>480</v>
      </c>
      <c r="D36" s="6">
        <v>280</v>
      </c>
      <c r="E36" s="6">
        <v>270</v>
      </c>
      <c r="F36" s="6"/>
      <c r="G36" s="6">
        <v>40</v>
      </c>
      <c r="H36" s="6">
        <v>50</v>
      </c>
      <c r="I36" s="6">
        <v>110</v>
      </c>
      <c r="J36" s="6" t="s">
        <v>64</v>
      </c>
      <c r="K36" s="6">
        <v>100</v>
      </c>
      <c r="L36" s="6">
        <v>110</v>
      </c>
      <c r="M36" s="6"/>
      <c r="N36" s="25">
        <v>3522.2222222222222</v>
      </c>
      <c r="O36" s="25"/>
      <c r="P36" s="26">
        <v>213</v>
      </c>
    </row>
    <row r="37" spans="2:23" s="5" customFormat="1" ht="15" customHeight="1">
      <c r="B37" s="14" t="s">
        <v>14</v>
      </c>
      <c r="C37" s="6">
        <v>71</v>
      </c>
      <c r="D37" s="6">
        <v>71</v>
      </c>
      <c r="E37" s="6">
        <v>47</v>
      </c>
      <c r="F37" s="6"/>
      <c r="G37" s="6">
        <v>8</v>
      </c>
      <c r="H37" s="6">
        <v>27</v>
      </c>
      <c r="I37" s="6">
        <v>6</v>
      </c>
      <c r="J37" s="6">
        <v>8</v>
      </c>
      <c r="K37" s="6">
        <v>17</v>
      </c>
      <c r="L37" s="6">
        <v>11</v>
      </c>
      <c r="M37" s="6"/>
      <c r="N37" s="25">
        <v>134.55555555555554</v>
      </c>
      <c r="O37" s="25"/>
      <c r="P37" s="26">
        <v>44</v>
      </c>
    </row>
    <row r="38" spans="2:23" s="5" customFormat="1" ht="15" customHeight="1">
      <c r="B38" s="14" t="s">
        <v>15</v>
      </c>
      <c r="C38" s="6">
        <v>3</v>
      </c>
      <c r="D38" s="6" t="s">
        <v>60</v>
      </c>
      <c r="E38" s="6" t="s">
        <v>60</v>
      </c>
      <c r="F38" s="6"/>
      <c r="G38" s="6" t="s">
        <v>60</v>
      </c>
      <c r="H38" s="6">
        <v>1</v>
      </c>
      <c r="I38" s="6">
        <v>2</v>
      </c>
      <c r="J38" s="6" t="s">
        <v>60</v>
      </c>
      <c r="K38" s="6">
        <v>1</v>
      </c>
      <c r="L38" s="6" t="s">
        <v>60</v>
      </c>
      <c r="M38" s="6"/>
      <c r="N38" s="25">
        <v>21.777777777777779</v>
      </c>
      <c r="O38" s="25"/>
      <c r="P38" s="26" t="s">
        <v>83</v>
      </c>
    </row>
    <row r="39" spans="2:23" s="5" customFormat="1" ht="15" customHeight="1">
      <c r="B39" s="14" t="s">
        <v>16</v>
      </c>
      <c r="C39" s="6">
        <v>291</v>
      </c>
      <c r="D39" s="6">
        <v>225</v>
      </c>
      <c r="E39" s="6">
        <v>146</v>
      </c>
      <c r="F39" s="6"/>
      <c r="G39" s="6">
        <v>86</v>
      </c>
      <c r="H39" s="6">
        <v>85.6</v>
      </c>
      <c r="I39" s="6">
        <v>18.600000000000001</v>
      </c>
      <c r="J39" s="6">
        <v>21.3</v>
      </c>
      <c r="K39" s="6">
        <v>51.4</v>
      </c>
      <c r="L39" s="6">
        <v>11.5</v>
      </c>
      <c r="M39" s="6"/>
      <c r="N39" s="25">
        <v>75.333333333333329</v>
      </c>
      <c r="O39" s="25"/>
      <c r="P39" s="26" t="s">
        <v>83</v>
      </c>
    </row>
    <row r="40" spans="2:23" s="5" customFormat="1" ht="15" customHeight="1">
      <c r="B40" s="12" t="s">
        <v>50</v>
      </c>
      <c r="C40" s="6">
        <v>582</v>
      </c>
      <c r="D40" s="6">
        <v>405</v>
      </c>
      <c r="E40" s="6">
        <v>301</v>
      </c>
      <c r="F40" s="6"/>
      <c r="G40" s="6">
        <v>4.9000000000000004</v>
      </c>
      <c r="H40" s="6">
        <v>3.8</v>
      </c>
      <c r="I40" s="6">
        <v>1.5</v>
      </c>
      <c r="J40" s="6">
        <v>1.1000000000000001</v>
      </c>
      <c r="K40" s="6">
        <v>2.9</v>
      </c>
      <c r="L40" s="6">
        <v>0.4</v>
      </c>
      <c r="M40" s="6"/>
      <c r="N40" s="28">
        <v>17.611111111111107</v>
      </c>
      <c r="O40" s="28"/>
      <c r="P40" s="26" t="s">
        <v>83</v>
      </c>
    </row>
    <row r="41" spans="2:23" s="5" customFormat="1" ht="15" customHeight="1">
      <c r="B41" s="12" t="s">
        <v>20</v>
      </c>
      <c r="C41" s="6">
        <v>3.96</v>
      </c>
      <c r="D41" s="6">
        <v>11.2</v>
      </c>
      <c r="E41" s="6">
        <v>8.25</v>
      </c>
      <c r="F41" s="6"/>
      <c r="G41" s="6">
        <v>12</v>
      </c>
      <c r="H41" s="6">
        <v>3.84</v>
      </c>
      <c r="I41" s="6">
        <v>12.1</v>
      </c>
      <c r="J41" s="6">
        <v>1.97</v>
      </c>
      <c r="K41" s="6">
        <v>3.31</v>
      </c>
      <c r="L41" s="6">
        <v>5.62</v>
      </c>
      <c r="M41" s="6"/>
      <c r="N41" s="28">
        <v>37.797777777777775</v>
      </c>
      <c r="O41" s="28"/>
      <c r="P41" s="26" t="s">
        <v>83</v>
      </c>
    </row>
    <row r="42" spans="2:23" s="5" customFormat="1" ht="15" customHeight="1">
      <c r="B42" s="14" t="s">
        <v>21</v>
      </c>
      <c r="C42" s="6" t="s">
        <v>83</v>
      </c>
      <c r="D42" s="6">
        <v>11.2</v>
      </c>
      <c r="E42" s="6">
        <v>12.1</v>
      </c>
      <c r="F42" s="6"/>
      <c r="G42" s="6">
        <v>8.6</v>
      </c>
      <c r="H42" s="6">
        <v>7</v>
      </c>
      <c r="I42" s="6">
        <v>4.0999999999999996</v>
      </c>
      <c r="J42" s="6">
        <v>3.6</v>
      </c>
      <c r="K42" s="6">
        <v>4</v>
      </c>
      <c r="L42" s="6">
        <v>5.2</v>
      </c>
      <c r="M42" s="6"/>
      <c r="N42" s="28">
        <v>15.100000000000001</v>
      </c>
      <c r="O42" s="28"/>
      <c r="P42" s="26" t="s">
        <v>83</v>
      </c>
    </row>
    <row r="43" spans="2:23" s="5" customFormat="1" ht="15" customHeight="1">
      <c r="B43" s="12" t="s">
        <v>51</v>
      </c>
      <c r="C43" s="6">
        <v>0.15</v>
      </c>
      <c r="D43" s="6">
        <v>0.19</v>
      </c>
      <c r="E43" s="6">
        <v>7.0000000000000007E-2</v>
      </c>
      <c r="F43" s="6"/>
      <c r="G43" s="6">
        <v>0.16</v>
      </c>
      <c r="H43" s="6">
        <v>0.18</v>
      </c>
      <c r="I43" s="6">
        <v>0.03</v>
      </c>
      <c r="J43" s="6">
        <v>0.03</v>
      </c>
      <c r="K43" s="6">
        <v>0.13</v>
      </c>
      <c r="L43" s="6">
        <v>1.95</v>
      </c>
      <c r="M43" s="6"/>
      <c r="N43" s="27">
        <v>11.072222222222223</v>
      </c>
      <c r="O43" s="27"/>
      <c r="P43" s="26" t="s">
        <v>83</v>
      </c>
    </row>
    <row r="44" spans="2:23" s="5" customFormat="1" ht="15" customHeight="1">
      <c r="B44" s="14" t="s">
        <v>22</v>
      </c>
      <c r="C44" s="6">
        <v>0.36</v>
      </c>
      <c r="D44" s="6">
        <v>0.17</v>
      </c>
      <c r="E44" s="6">
        <v>0.15</v>
      </c>
      <c r="F44" s="6"/>
      <c r="G44" s="6">
        <v>0.02</v>
      </c>
      <c r="H44" s="6">
        <v>0.05</v>
      </c>
      <c r="I44" s="6">
        <v>0.03</v>
      </c>
      <c r="J44" s="6" t="s">
        <v>63</v>
      </c>
      <c r="K44" s="6">
        <v>0.05</v>
      </c>
      <c r="L44" s="6">
        <v>0.03</v>
      </c>
      <c r="M44" s="6"/>
      <c r="N44" s="27">
        <v>0.67888888888888888</v>
      </c>
      <c r="O44" s="27"/>
      <c r="P44" s="26" t="s">
        <v>83</v>
      </c>
    </row>
    <row r="45" spans="2:23" s="5" customFormat="1" ht="15" customHeight="1">
      <c r="B45" s="14" t="s">
        <v>23</v>
      </c>
      <c r="C45" s="6">
        <v>82</v>
      </c>
      <c r="D45" s="6">
        <v>100</v>
      </c>
      <c r="E45" s="6">
        <v>116</v>
      </c>
      <c r="F45" s="6"/>
      <c r="G45" s="6" t="s">
        <v>60</v>
      </c>
      <c r="H45" s="6">
        <v>5</v>
      </c>
      <c r="I45" s="6">
        <v>2</v>
      </c>
      <c r="J45" s="6" t="s">
        <v>60</v>
      </c>
      <c r="K45" s="6">
        <v>2</v>
      </c>
      <c r="L45" s="6">
        <v>1</v>
      </c>
      <c r="M45" s="6"/>
      <c r="N45" s="22">
        <v>1.7777777777777777</v>
      </c>
      <c r="O45" s="22"/>
      <c r="P45" s="6" t="s">
        <v>83</v>
      </c>
      <c r="Q45" s="6"/>
      <c r="R45" s="6"/>
      <c r="S45" s="6"/>
      <c r="T45" s="6"/>
      <c r="U45" s="6"/>
      <c r="V45" s="6"/>
      <c r="W45" s="6"/>
    </row>
    <row r="46" spans="2:23" s="5" customFormat="1" ht="15" customHeight="1">
      <c r="B46" s="14" t="s">
        <v>24</v>
      </c>
      <c r="C46" s="6">
        <v>11.7</v>
      </c>
      <c r="D46" s="6">
        <v>10.199999999999999</v>
      </c>
      <c r="E46" s="6">
        <v>6.69</v>
      </c>
      <c r="F46" s="6"/>
      <c r="G46" s="6">
        <v>1.88</v>
      </c>
      <c r="H46" s="6">
        <v>2.9</v>
      </c>
      <c r="I46" s="6">
        <v>0.68</v>
      </c>
      <c r="J46" s="6">
        <v>0.25</v>
      </c>
      <c r="K46" s="6">
        <v>0.72</v>
      </c>
      <c r="L46" s="6">
        <v>0.6</v>
      </c>
      <c r="M46" s="6"/>
      <c r="N46" s="27">
        <v>0.41111111111111115</v>
      </c>
      <c r="O46" s="27"/>
      <c r="P46" s="26" t="s">
        <v>83</v>
      </c>
    </row>
    <row r="47" spans="2:23" s="5" customFormat="1" ht="15" customHeight="1">
      <c r="B47" s="12" t="s">
        <v>52</v>
      </c>
      <c r="C47" s="6">
        <v>2.09</v>
      </c>
      <c r="D47" s="6">
        <v>2.2200000000000002</v>
      </c>
      <c r="E47" s="6">
        <v>1.92</v>
      </c>
      <c r="F47" s="6"/>
      <c r="G47" s="6">
        <v>0.54</v>
      </c>
      <c r="H47" s="6">
        <v>0.7</v>
      </c>
      <c r="I47" s="6">
        <v>0.35</v>
      </c>
      <c r="J47" s="6">
        <v>0.04</v>
      </c>
      <c r="K47" s="6" t="s">
        <v>63</v>
      </c>
      <c r="L47" s="6" t="s">
        <v>63</v>
      </c>
      <c r="M47" s="6"/>
      <c r="N47" s="27">
        <v>7.6988888888888898</v>
      </c>
      <c r="O47" s="27"/>
      <c r="P47" s="26" t="s">
        <v>83</v>
      </c>
    </row>
    <row r="48" spans="2:23" s="5" customFormat="1" ht="15" customHeight="1">
      <c r="B48" s="14" t="s">
        <v>17</v>
      </c>
      <c r="C48" s="6">
        <v>152</v>
      </c>
      <c r="D48" s="6">
        <v>113</v>
      </c>
      <c r="E48" s="6">
        <v>124</v>
      </c>
      <c r="F48" s="6"/>
      <c r="G48" s="6">
        <v>87</v>
      </c>
      <c r="H48" s="6">
        <v>250</v>
      </c>
      <c r="I48" s="6">
        <v>31</v>
      </c>
      <c r="J48" s="6">
        <v>100</v>
      </c>
      <c r="K48" s="6">
        <v>133</v>
      </c>
      <c r="L48" s="6">
        <v>87</v>
      </c>
      <c r="M48" s="6"/>
      <c r="N48" s="25">
        <v>57.777777777777779</v>
      </c>
      <c r="O48" s="25"/>
      <c r="P48" s="26">
        <v>193.9</v>
      </c>
    </row>
    <row r="49" spans="2:16" s="8" customFormat="1" ht="15" customHeight="1">
      <c r="B49" s="12" t="s">
        <v>25</v>
      </c>
      <c r="C49" s="6">
        <v>2.33</v>
      </c>
      <c r="D49" s="6">
        <v>0.61</v>
      </c>
      <c r="E49" s="6">
        <v>0.87</v>
      </c>
      <c r="F49" s="6"/>
      <c r="G49" s="6">
        <v>0.23</v>
      </c>
      <c r="H49" s="6">
        <v>3.93</v>
      </c>
      <c r="I49" s="6">
        <v>0.34</v>
      </c>
      <c r="J49" s="6">
        <v>0.23</v>
      </c>
      <c r="K49" s="6">
        <v>0.88</v>
      </c>
      <c r="L49" s="6">
        <v>1.99</v>
      </c>
      <c r="M49" s="6"/>
      <c r="N49" s="7">
        <v>1.6611111111111112</v>
      </c>
      <c r="O49" s="7"/>
      <c r="P49" s="6">
        <v>6.68</v>
      </c>
    </row>
    <row r="50" spans="2:16" s="5" customFormat="1" ht="15" customHeight="1">
      <c r="B50" s="12" t="s">
        <v>18</v>
      </c>
      <c r="C50" s="6">
        <v>1591</v>
      </c>
      <c r="D50" s="6">
        <v>391</v>
      </c>
      <c r="E50" s="6">
        <v>876</v>
      </c>
      <c r="F50" s="6"/>
      <c r="G50" s="6">
        <v>137</v>
      </c>
      <c r="H50" s="6">
        <v>220</v>
      </c>
      <c r="I50" s="6">
        <v>1075</v>
      </c>
      <c r="J50" s="6">
        <v>1082</v>
      </c>
      <c r="K50" s="6">
        <v>570</v>
      </c>
      <c r="L50" s="6">
        <v>93</v>
      </c>
      <c r="M50" s="6"/>
      <c r="N50" s="25">
        <v>53856.777777777781</v>
      </c>
      <c r="O50" s="25"/>
      <c r="P50" s="26">
        <v>1831</v>
      </c>
    </row>
    <row r="51" spans="2:16" s="5" customFormat="1" ht="15" customHeight="1">
      <c r="B51" s="12" t="s">
        <v>26</v>
      </c>
      <c r="C51" s="6">
        <v>1673</v>
      </c>
      <c r="D51" s="6">
        <v>1035</v>
      </c>
      <c r="E51" s="6">
        <v>821</v>
      </c>
      <c r="F51" s="6"/>
      <c r="G51" s="6">
        <v>260</v>
      </c>
      <c r="H51" s="6">
        <v>568</v>
      </c>
      <c r="I51" s="6">
        <v>954</v>
      </c>
      <c r="J51" s="6">
        <v>469</v>
      </c>
      <c r="K51" s="6">
        <v>346</v>
      </c>
      <c r="L51" s="6">
        <v>320</v>
      </c>
      <c r="M51" s="6"/>
      <c r="N51" s="25">
        <v>7300.1111111111113</v>
      </c>
      <c r="O51" s="25"/>
      <c r="P51" s="26">
        <v>64</v>
      </c>
    </row>
    <row r="52" spans="2:16" s="5" customFormat="1" ht="15" customHeight="1">
      <c r="B52" s="14" t="s">
        <v>45</v>
      </c>
      <c r="C52" s="6">
        <v>101</v>
      </c>
      <c r="D52" s="6">
        <v>22.3</v>
      </c>
      <c r="E52" s="6">
        <v>32.9</v>
      </c>
      <c r="F52" s="6"/>
      <c r="G52" s="6">
        <v>14.9</v>
      </c>
      <c r="H52" s="6">
        <v>12.5</v>
      </c>
      <c r="I52" s="6">
        <v>13.6</v>
      </c>
      <c r="J52" s="6">
        <v>10.7</v>
      </c>
      <c r="K52" s="6">
        <v>20.7</v>
      </c>
      <c r="L52" s="6">
        <v>15.7</v>
      </c>
      <c r="M52" s="6"/>
      <c r="N52" s="25">
        <v>1898.8888888888889</v>
      </c>
      <c r="O52" s="25"/>
      <c r="P52" s="26">
        <v>83.27</v>
      </c>
    </row>
    <row r="53" spans="2:16" s="5" customFormat="1" ht="15" customHeight="1">
      <c r="B53" s="12" t="s">
        <v>19</v>
      </c>
      <c r="C53" s="6">
        <v>51310</v>
      </c>
      <c r="D53" s="6">
        <v>27370</v>
      </c>
      <c r="E53" s="6">
        <v>28420</v>
      </c>
      <c r="F53" s="6"/>
      <c r="G53" s="6">
        <v>37</v>
      </c>
      <c r="H53" s="6">
        <v>203</v>
      </c>
      <c r="I53" s="6">
        <v>56</v>
      </c>
      <c r="J53" s="6">
        <v>41</v>
      </c>
      <c r="K53" s="6">
        <v>25</v>
      </c>
      <c r="L53" s="6">
        <v>34</v>
      </c>
      <c r="M53" s="6"/>
      <c r="N53" s="25">
        <v>216.22222222222223</v>
      </c>
      <c r="O53" s="25"/>
      <c r="P53" s="26">
        <v>8.09</v>
      </c>
    </row>
    <row r="54" spans="2:16" s="5" customFormat="1" ht="15" customHeight="1">
      <c r="B54" s="12" t="s">
        <v>28</v>
      </c>
      <c r="C54" s="6">
        <v>219</v>
      </c>
      <c r="D54" s="6">
        <v>22</v>
      </c>
      <c r="E54" s="6">
        <v>98.8</v>
      </c>
      <c r="F54" s="6"/>
      <c r="G54" s="6">
        <v>41.9</v>
      </c>
      <c r="H54" s="6">
        <v>103</v>
      </c>
      <c r="I54" s="6">
        <v>102</v>
      </c>
      <c r="J54" s="6">
        <v>44.1</v>
      </c>
      <c r="K54" s="6">
        <v>75.900000000000006</v>
      </c>
      <c r="L54" s="6">
        <v>52.2</v>
      </c>
      <c r="M54" s="6"/>
      <c r="N54" s="25">
        <v>12772.222222222223</v>
      </c>
      <c r="O54" s="25"/>
      <c r="P54" s="38">
        <v>199.73013418477495</v>
      </c>
    </row>
    <row r="55" spans="2:16" s="5" customFormat="1" ht="15" customHeight="1">
      <c r="B55" s="12" t="s">
        <v>29</v>
      </c>
      <c r="C55" s="6">
        <v>381</v>
      </c>
      <c r="D55" s="6">
        <v>35.1</v>
      </c>
      <c r="E55" s="6">
        <v>159</v>
      </c>
      <c r="F55" s="6"/>
      <c r="G55" s="6">
        <v>98.4</v>
      </c>
      <c r="H55" s="6">
        <v>222</v>
      </c>
      <c r="I55" s="6">
        <v>169</v>
      </c>
      <c r="J55" s="6">
        <v>80</v>
      </c>
      <c r="K55" s="6">
        <v>154</v>
      </c>
      <c r="L55" s="6">
        <v>109</v>
      </c>
      <c r="M55" s="6"/>
      <c r="N55" s="25">
        <v>20442.222222222223</v>
      </c>
      <c r="O55" s="25"/>
      <c r="P55" s="38">
        <v>294.75877457640229</v>
      </c>
    </row>
    <row r="56" spans="2:16" s="5" customFormat="1" ht="15" customHeight="1">
      <c r="B56" s="12" t="s">
        <v>30</v>
      </c>
      <c r="C56" s="6">
        <v>46.5</v>
      </c>
      <c r="D56" s="6">
        <v>4.9800000000000004</v>
      </c>
      <c r="E56" s="6">
        <v>16.3</v>
      </c>
      <c r="F56" s="6"/>
      <c r="G56" s="6">
        <v>10.9</v>
      </c>
      <c r="H56" s="6">
        <v>25.9</v>
      </c>
      <c r="I56" s="6">
        <v>15.1</v>
      </c>
      <c r="J56" s="6">
        <v>7.36</v>
      </c>
      <c r="K56" s="6">
        <v>17.7</v>
      </c>
      <c r="L56" s="6">
        <v>11.2</v>
      </c>
      <c r="M56" s="6"/>
      <c r="N56" s="25">
        <v>2133.3333333333335</v>
      </c>
      <c r="O56" s="25"/>
      <c r="P56" s="38">
        <v>27.580801451469497</v>
      </c>
    </row>
    <row r="57" spans="2:16" s="5" customFormat="1" ht="15" customHeight="1">
      <c r="B57" s="12" t="s">
        <v>31</v>
      </c>
      <c r="C57" s="6">
        <v>195</v>
      </c>
      <c r="D57" s="6">
        <v>26.9</v>
      </c>
      <c r="E57" s="6">
        <v>66.099999999999994</v>
      </c>
      <c r="F57" s="6"/>
      <c r="G57" s="6">
        <v>41.8</v>
      </c>
      <c r="H57" s="6">
        <v>102</v>
      </c>
      <c r="I57" s="6">
        <v>57.3</v>
      </c>
      <c r="J57" s="6">
        <v>28.2</v>
      </c>
      <c r="K57" s="6">
        <v>71.7</v>
      </c>
      <c r="L57" s="6">
        <v>41.3</v>
      </c>
      <c r="M57" s="6"/>
      <c r="N57" s="25">
        <v>7776.666666666667</v>
      </c>
      <c r="O57" s="25"/>
      <c r="P57" s="38">
        <v>72.566287316500635</v>
      </c>
    </row>
    <row r="58" spans="2:16" s="5" customFormat="1" ht="15" customHeight="1">
      <c r="B58" s="12" t="s">
        <v>32</v>
      </c>
      <c r="C58" s="6">
        <v>439</v>
      </c>
      <c r="D58" s="6">
        <v>125</v>
      </c>
      <c r="E58" s="6">
        <v>141</v>
      </c>
      <c r="F58" s="6"/>
      <c r="G58" s="6">
        <v>7.3</v>
      </c>
      <c r="H58" s="6">
        <v>20.399999999999999</v>
      </c>
      <c r="I58" s="6">
        <v>13.2</v>
      </c>
      <c r="J58" s="6">
        <v>5.7</v>
      </c>
      <c r="K58" s="6">
        <v>14</v>
      </c>
      <c r="L58" s="6">
        <v>7.6</v>
      </c>
      <c r="M58" s="6"/>
      <c r="N58" s="25">
        <v>1144.1111111111111</v>
      </c>
      <c r="O58" s="25"/>
      <c r="P58" s="38">
        <v>6.4831114241033285</v>
      </c>
    </row>
    <row r="59" spans="2:16" s="5" customFormat="1" ht="15" customHeight="1">
      <c r="B59" s="12" t="s">
        <v>33</v>
      </c>
      <c r="C59" s="6">
        <v>400</v>
      </c>
      <c r="D59" s="6">
        <v>165</v>
      </c>
      <c r="E59" s="6">
        <v>167</v>
      </c>
      <c r="F59" s="6"/>
      <c r="G59" s="6">
        <v>1.51</v>
      </c>
      <c r="H59" s="6">
        <v>5</v>
      </c>
      <c r="I59" s="6">
        <v>3.71</v>
      </c>
      <c r="J59" s="6">
        <v>1.48</v>
      </c>
      <c r="K59" s="6">
        <v>3.55</v>
      </c>
      <c r="L59" s="6">
        <v>1.81</v>
      </c>
      <c r="M59" s="6"/>
      <c r="N59" s="25">
        <v>223.55555555555554</v>
      </c>
      <c r="O59" s="25"/>
      <c r="P59" s="38">
        <v>1.3652229680217913</v>
      </c>
    </row>
    <row r="60" spans="2:16" s="5" customFormat="1" ht="15" customHeight="1">
      <c r="B60" s="12" t="s">
        <v>34</v>
      </c>
      <c r="C60" s="6">
        <v>2430</v>
      </c>
      <c r="D60" s="6">
        <v>1230</v>
      </c>
      <c r="E60" s="6">
        <v>1170</v>
      </c>
      <c r="F60" s="6"/>
      <c r="G60" s="6">
        <v>4.5999999999999996</v>
      </c>
      <c r="H60" s="6">
        <v>20.3</v>
      </c>
      <c r="I60" s="6">
        <v>12</v>
      </c>
      <c r="J60" s="6">
        <v>5.6</v>
      </c>
      <c r="K60" s="6">
        <v>9.1999999999999993</v>
      </c>
      <c r="L60" s="6">
        <v>5.9</v>
      </c>
      <c r="M60" s="6"/>
      <c r="N60" s="25">
        <v>445.44444444444446</v>
      </c>
      <c r="O60" s="25"/>
      <c r="P60" s="38">
        <v>2.9235032955193718</v>
      </c>
    </row>
    <row r="61" spans="2:16" s="5" customFormat="1" ht="15" customHeight="1">
      <c r="B61" s="12" t="s">
        <v>35</v>
      </c>
      <c r="C61" s="6">
        <v>877</v>
      </c>
      <c r="D61" s="6">
        <v>481</v>
      </c>
      <c r="E61" s="6">
        <v>479</v>
      </c>
      <c r="F61" s="6"/>
      <c r="G61" s="6">
        <v>0.8</v>
      </c>
      <c r="H61" s="6">
        <v>4.5</v>
      </c>
      <c r="I61" s="6">
        <v>1.8</v>
      </c>
      <c r="J61" s="6">
        <v>1.1000000000000001</v>
      </c>
      <c r="K61" s="6">
        <v>1.2</v>
      </c>
      <c r="L61" s="6">
        <v>0.9</v>
      </c>
      <c r="M61" s="6"/>
      <c r="N61" s="28">
        <v>32.13333333333334</v>
      </c>
      <c r="O61" s="28"/>
      <c r="P61" s="38">
        <v>0.32050718441938975</v>
      </c>
    </row>
    <row r="62" spans="2:16" s="5" customFormat="1" ht="15" customHeight="1">
      <c r="B62" s="12" t="s">
        <v>36</v>
      </c>
      <c r="C62" s="6">
        <v>6950</v>
      </c>
      <c r="D62" s="6">
        <v>3880</v>
      </c>
      <c r="E62" s="6">
        <v>3910</v>
      </c>
      <c r="F62" s="6"/>
      <c r="G62" s="6">
        <v>5.6</v>
      </c>
      <c r="H62" s="6">
        <v>30.6</v>
      </c>
      <c r="I62" s="6">
        <v>9.8000000000000007</v>
      </c>
      <c r="J62" s="6">
        <v>7.3</v>
      </c>
      <c r="K62" s="6">
        <v>5.8</v>
      </c>
      <c r="L62" s="6">
        <v>5.7</v>
      </c>
      <c r="M62" s="6"/>
      <c r="N62" s="28">
        <v>81.366666666666674</v>
      </c>
      <c r="O62" s="28"/>
      <c r="P62" s="38">
        <v>1.4011055350392616</v>
      </c>
    </row>
    <row r="63" spans="2:16" s="5" customFormat="1" ht="15" customHeight="1">
      <c r="B63" s="12" t="s">
        <v>37</v>
      </c>
      <c r="C63" s="6">
        <v>1420</v>
      </c>
      <c r="D63" s="6">
        <v>802</v>
      </c>
      <c r="E63" s="6">
        <v>824</v>
      </c>
      <c r="F63" s="6"/>
      <c r="G63" s="6">
        <v>1.2</v>
      </c>
      <c r="H63" s="6">
        <v>6.2</v>
      </c>
      <c r="I63" s="6">
        <v>1.8</v>
      </c>
      <c r="J63" s="6">
        <v>1.4</v>
      </c>
      <c r="K63" s="6">
        <v>0.9</v>
      </c>
      <c r="L63" s="6">
        <v>1.1000000000000001</v>
      </c>
      <c r="M63" s="6"/>
      <c r="N63" s="28">
        <v>7.033333333333335</v>
      </c>
      <c r="O63" s="28"/>
      <c r="P63" s="38">
        <v>0.22395394934699789</v>
      </c>
    </row>
    <row r="64" spans="2:16" s="5" customFormat="1" ht="15" customHeight="1">
      <c r="B64" s="12" t="s">
        <v>38</v>
      </c>
      <c r="C64" s="6">
        <v>3970</v>
      </c>
      <c r="D64" s="6">
        <v>2230</v>
      </c>
      <c r="E64" s="6">
        <v>2380</v>
      </c>
      <c r="F64" s="6"/>
      <c r="G64" s="6">
        <v>3.6</v>
      </c>
      <c r="H64" s="6">
        <v>17.899999999999999</v>
      </c>
      <c r="I64" s="6">
        <v>4.9000000000000004</v>
      </c>
      <c r="J64" s="6">
        <v>3.6</v>
      </c>
      <c r="K64" s="6">
        <v>2.5</v>
      </c>
      <c r="L64" s="6">
        <v>3.2</v>
      </c>
      <c r="M64" s="6"/>
      <c r="N64" s="28">
        <v>12.100000000000001</v>
      </c>
      <c r="O64" s="28"/>
      <c r="P64" s="38">
        <v>0.54449793018326043</v>
      </c>
    </row>
    <row r="65" spans="2:23" s="5" customFormat="1" ht="15" customHeight="1">
      <c r="B65" s="12" t="s">
        <v>39</v>
      </c>
      <c r="C65" s="6">
        <v>547</v>
      </c>
      <c r="D65" s="6">
        <v>314</v>
      </c>
      <c r="E65" s="6">
        <v>338</v>
      </c>
      <c r="F65" s="6"/>
      <c r="G65" s="6">
        <v>0.54</v>
      </c>
      <c r="H65" s="6">
        <v>2.72</v>
      </c>
      <c r="I65" s="6">
        <v>0.71</v>
      </c>
      <c r="J65" s="6">
        <v>0.52</v>
      </c>
      <c r="K65" s="6">
        <v>0.35</v>
      </c>
      <c r="L65" s="6">
        <v>0.49</v>
      </c>
      <c r="M65" s="6"/>
      <c r="N65" s="27">
        <v>1.5555555555555556</v>
      </c>
      <c r="O65" s="27"/>
      <c r="P65" s="38">
        <v>8.7398448255720379E-2</v>
      </c>
    </row>
    <row r="66" spans="2:23" s="5" customFormat="1" ht="15" customHeight="1">
      <c r="B66" s="12" t="s">
        <v>40</v>
      </c>
      <c r="C66" s="6">
        <v>3020</v>
      </c>
      <c r="D66" s="6">
        <v>1700</v>
      </c>
      <c r="E66" s="6">
        <v>1900</v>
      </c>
      <c r="F66" s="6"/>
      <c r="G66" s="6">
        <v>3.2</v>
      </c>
      <c r="H66" s="6">
        <v>17.5</v>
      </c>
      <c r="I66" s="6">
        <v>4.2</v>
      </c>
      <c r="J66" s="6">
        <v>3.1</v>
      </c>
      <c r="K66" s="6">
        <v>2.2000000000000002</v>
      </c>
      <c r="L66" s="6">
        <v>3.3</v>
      </c>
      <c r="M66" s="6"/>
      <c r="N66" s="28">
        <v>10.955555555555557</v>
      </c>
      <c r="O66" s="28"/>
      <c r="P66" s="38">
        <v>0.65237908460546257</v>
      </c>
    </row>
    <row r="67" spans="2:23" s="5" customFormat="1" ht="15" customHeight="1">
      <c r="B67" s="12" t="s">
        <v>41</v>
      </c>
      <c r="C67" s="6">
        <v>370</v>
      </c>
      <c r="D67" s="6">
        <v>209</v>
      </c>
      <c r="E67" s="6">
        <v>239</v>
      </c>
      <c r="F67" s="6"/>
      <c r="G67" s="6">
        <v>0.42</v>
      </c>
      <c r="H67" s="6">
        <v>2.33</v>
      </c>
      <c r="I67" s="6">
        <v>0.56999999999999995</v>
      </c>
      <c r="J67" s="6">
        <v>0.44</v>
      </c>
      <c r="K67" s="6">
        <v>0.3</v>
      </c>
      <c r="L67" s="6">
        <v>0.43</v>
      </c>
      <c r="M67" s="6"/>
      <c r="N67" s="27">
        <v>1.5111111111111111</v>
      </c>
      <c r="O67" s="27"/>
      <c r="P67" s="38">
        <v>9.9417491856262266E-2</v>
      </c>
    </row>
    <row r="68" spans="2:23" s="8" customFormat="1" ht="17.5" customHeight="1">
      <c r="B68" s="14" t="s">
        <v>78</v>
      </c>
      <c r="C68" s="6">
        <v>0.32700000000000001</v>
      </c>
      <c r="D68" s="6">
        <v>0.13600000000000001</v>
      </c>
      <c r="E68" s="6">
        <v>0.14799999999999999</v>
      </c>
      <c r="F68" s="6"/>
      <c r="G68" s="1">
        <v>201</v>
      </c>
      <c r="H68" s="1">
        <v>242</v>
      </c>
      <c r="I68" s="1">
        <v>89</v>
      </c>
      <c r="J68" s="1">
        <v>134</v>
      </c>
      <c r="K68" s="1">
        <v>267</v>
      </c>
      <c r="L68" s="1">
        <v>527</v>
      </c>
      <c r="M68" s="6"/>
      <c r="N68" s="22">
        <v>14.333333333333334</v>
      </c>
      <c r="O68" s="22"/>
      <c r="P68" s="6">
        <v>728</v>
      </c>
    </row>
    <row r="69" spans="2:23" s="8" customFormat="1" ht="17.5" customHeight="1">
      <c r="B69" s="14" t="s">
        <v>87</v>
      </c>
      <c r="C69" s="6">
        <v>1.88</v>
      </c>
      <c r="D69" s="6">
        <v>3.109</v>
      </c>
      <c r="E69" s="6">
        <v>2.718</v>
      </c>
      <c r="F69" s="6"/>
      <c r="G69" s="1">
        <v>1.7</v>
      </c>
      <c r="H69" s="1">
        <v>2.5</v>
      </c>
      <c r="I69" s="1">
        <v>1.5</v>
      </c>
      <c r="J69" s="1">
        <v>1.4</v>
      </c>
      <c r="K69" s="1">
        <v>0.4</v>
      </c>
      <c r="L69" s="1">
        <v>0.2</v>
      </c>
      <c r="M69" s="6"/>
      <c r="N69" s="21">
        <v>36.077777777777783</v>
      </c>
      <c r="O69" s="21"/>
      <c r="P69" s="6">
        <v>56.76</v>
      </c>
    </row>
    <row r="70" spans="2:23" s="8" customFormat="1" ht="15" customHeight="1">
      <c r="B70" s="14" t="s">
        <v>42</v>
      </c>
      <c r="C70" s="6">
        <v>64.3</v>
      </c>
      <c r="D70" s="6">
        <v>33.299999999999997</v>
      </c>
      <c r="E70" s="6">
        <v>33</v>
      </c>
      <c r="F70" s="6"/>
      <c r="G70" s="6">
        <v>4.3</v>
      </c>
      <c r="H70" s="6">
        <v>6.3</v>
      </c>
      <c r="I70" s="6">
        <v>2.2000000000000002</v>
      </c>
      <c r="J70" s="6">
        <v>3.3</v>
      </c>
      <c r="K70" s="6">
        <v>6</v>
      </c>
      <c r="L70" s="6">
        <v>10.199999999999999</v>
      </c>
      <c r="M70" s="6"/>
      <c r="N70" s="21">
        <v>0.77777777777777779</v>
      </c>
      <c r="O70" s="21"/>
      <c r="P70" s="6">
        <v>13.04</v>
      </c>
    </row>
    <row r="71" spans="2:23" s="5" customFormat="1" ht="15" customHeight="1">
      <c r="B71" s="15" t="s">
        <v>53</v>
      </c>
      <c r="C71" s="6" t="s">
        <v>57</v>
      </c>
      <c r="D71" s="6" t="s">
        <v>57</v>
      </c>
      <c r="E71" s="6" t="s">
        <v>57</v>
      </c>
      <c r="F71" s="6"/>
      <c r="G71" s="6" t="s">
        <v>57</v>
      </c>
      <c r="H71" s="6" t="s">
        <v>57</v>
      </c>
      <c r="I71" s="6" t="s">
        <v>57</v>
      </c>
      <c r="J71" s="6" t="s">
        <v>57</v>
      </c>
      <c r="K71" s="6" t="s">
        <v>57</v>
      </c>
      <c r="L71" s="6" t="s">
        <v>57</v>
      </c>
      <c r="M71" s="6"/>
      <c r="N71" s="26" t="s">
        <v>57</v>
      </c>
      <c r="O71" s="26"/>
      <c r="P71" s="26">
        <v>1.67</v>
      </c>
    </row>
    <row r="72" spans="2:23" s="5" customFormat="1" ht="15" customHeight="1">
      <c r="B72" s="14" t="s">
        <v>43</v>
      </c>
      <c r="C72" s="6">
        <v>432</v>
      </c>
      <c r="D72" s="6">
        <v>1030</v>
      </c>
      <c r="E72" s="6">
        <v>718</v>
      </c>
      <c r="F72" s="6"/>
      <c r="G72" s="6">
        <v>3</v>
      </c>
      <c r="H72" s="6">
        <v>3</v>
      </c>
      <c r="I72" s="6" t="s">
        <v>60</v>
      </c>
      <c r="J72" s="6">
        <v>1</v>
      </c>
      <c r="K72" s="6">
        <v>13</v>
      </c>
      <c r="L72" s="6">
        <v>2</v>
      </c>
      <c r="M72" s="6"/>
      <c r="N72" s="22">
        <v>5.8888888888888893</v>
      </c>
      <c r="O72" s="22"/>
      <c r="P72" s="6" t="s">
        <v>83</v>
      </c>
      <c r="Q72" s="6"/>
      <c r="R72" s="6"/>
      <c r="S72" s="6"/>
      <c r="T72" s="6"/>
      <c r="U72" s="6"/>
      <c r="V72" s="6"/>
      <c r="W72" s="6"/>
    </row>
    <row r="73" spans="2:23" s="5" customFormat="1" ht="15" customHeight="1">
      <c r="B73" s="12" t="s">
        <v>54</v>
      </c>
      <c r="C73" s="6">
        <v>0.10299999999999999</v>
      </c>
      <c r="D73" s="6" t="s">
        <v>61</v>
      </c>
      <c r="E73" s="6">
        <v>3.1E-2</v>
      </c>
      <c r="F73" s="6"/>
      <c r="G73" s="6">
        <v>3.0000000000000001E-3</v>
      </c>
      <c r="H73" s="6" t="s">
        <v>61</v>
      </c>
      <c r="I73" s="6" t="s">
        <v>61</v>
      </c>
      <c r="J73" s="6" t="s">
        <v>61</v>
      </c>
      <c r="K73" s="6" t="s">
        <v>61</v>
      </c>
      <c r="L73" s="6">
        <v>1.4E-2</v>
      </c>
      <c r="M73" s="6"/>
      <c r="N73" s="27">
        <v>9.6666666666666665E-2</v>
      </c>
      <c r="O73" s="27"/>
      <c r="P73" s="26" t="s">
        <v>83</v>
      </c>
    </row>
    <row r="74" spans="2:23" s="5" customFormat="1" ht="15" customHeight="1">
      <c r="B74" s="14" t="s">
        <v>55</v>
      </c>
      <c r="C74" s="6" t="s">
        <v>59</v>
      </c>
      <c r="D74" s="6" t="s">
        <v>59</v>
      </c>
      <c r="E74" s="6" t="s">
        <v>59</v>
      </c>
      <c r="F74" s="6"/>
      <c r="G74" s="6">
        <v>260</v>
      </c>
      <c r="H74" s="6">
        <v>60</v>
      </c>
      <c r="I74" s="6">
        <v>20</v>
      </c>
      <c r="J74" s="6">
        <v>40</v>
      </c>
      <c r="K74" s="6">
        <v>210</v>
      </c>
      <c r="L74" s="6">
        <v>30</v>
      </c>
      <c r="M74" s="6"/>
      <c r="N74" s="26" t="s">
        <v>59</v>
      </c>
      <c r="O74" s="26"/>
      <c r="P74" s="26" t="s">
        <v>83</v>
      </c>
    </row>
    <row r="75" spans="2:23" s="5" customFormat="1" ht="15" customHeight="1">
      <c r="B75" s="14" t="s">
        <v>44</v>
      </c>
      <c r="C75" s="6">
        <v>12.2</v>
      </c>
      <c r="D75" s="6">
        <v>4.6399999999999997</v>
      </c>
      <c r="E75" s="6">
        <v>4.83</v>
      </c>
      <c r="F75" s="6"/>
      <c r="G75" s="6">
        <v>2.14</v>
      </c>
      <c r="H75" s="6">
        <v>2.73</v>
      </c>
      <c r="I75" s="6">
        <v>0.32</v>
      </c>
      <c r="J75" s="6">
        <v>0.13</v>
      </c>
      <c r="K75" s="6">
        <v>1.36</v>
      </c>
      <c r="L75" s="6">
        <v>0.36</v>
      </c>
      <c r="M75" s="6"/>
      <c r="N75" s="27">
        <v>5.3011111111111111</v>
      </c>
      <c r="O75" s="27"/>
      <c r="P75" s="26" t="s">
        <v>83</v>
      </c>
    </row>
    <row r="76" spans="2:23" s="5" customFormat="1" ht="15" customHeight="1">
      <c r="B76" s="12" t="s">
        <v>27</v>
      </c>
      <c r="C76" s="6">
        <v>0.45</v>
      </c>
      <c r="D76" s="6">
        <v>0.16</v>
      </c>
      <c r="E76" s="6">
        <v>0.33</v>
      </c>
      <c r="F76" s="6"/>
      <c r="G76" s="6">
        <v>0.33</v>
      </c>
      <c r="H76" s="6">
        <v>0.5</v>
      </c>
      <c r="I76" s="6">
        <v>0.15</v>
      </c>
      <c r="J76" s="6">
        <v>0.69</v>
      </c>
      <c r="K76" s="6">
        <v>0.28000000000000003</v>
      </c>
      <c r="L76" s="6">
        <v>0.26</v>
      </c>
      <c r="M76" s="6"/>
      <c r="N76" s="28">
        <v>88.955555555555577</v>
      </c>
      <c r="O76" s="28"/>
      <c r="P76" s="26" t="s">
        <v>83</v>
      </c>
    </row>
    <row r="77" spans="2:23" s="5" customFormat="1" ht="15" customHeight="1">
      <c r="B77" s="12" t="s">
        <v>46</v>
      </c>
      <c r="C77" s="6">
        <v>26300</v>
      </c>
      <c r="D77" s="6">
        <v>3430</v>
      </c>
      <c r="E77" s="6">
        <v>4670</v>
      </c>
      <c r="F77" s="6"/>
      <c r="G77" s="6">
        <v>58.4</v>
      </c>
      <c r="H77" s="6">
        <v>101</v>
      </c>
      <c r="I77" s="6">
        <v>36.5</v>
      </c>
      <c r="J77" s="6">
        <v>31.5</v>
      </c>
      <c r="K77" s="6">
        <v>17.399999999999999</v>
      </c>
      <c r="L77" s="6">
        <v>20.6</v>
      </c>
      <c r="M77" s="6"/>
      <c r="N77" s="25">
        <v>466.77777777777777</v>
      </c>
      <c r="O77" s="25"/>
      <c r="P77" s="26">
        <v>70.98</v>
      </c>
    </row>
    <row r="78" spans="2:23" s="5" customFormat="1" ht="15" customHeight="1">
      <c r="B78" s="16" t="s">
        <v>47</v>
      </c>
      <c r="C78" s="17">
        <v>1190</v>
      </c>
      <c r="D78" s="17">
        <v>503</v>
      </c>
      <c r="E78" s="17">
        <v>500</v>
      </c>
      <c r="F78" s="17"/>
      <c r="G78" s="17">
        <v>14</v>
      </c>
      <c r="H78" s="17">
        <v>15.8</v>
      </c>
      <c r="I78" s="17">
        <v>3.8</v>
      </c>
      <c r="J78" s="17">
        <v>1.8</v>
      </c>
      <c r="K78" s="17">
        <v>9.5</v>
      </c>
      <c r="L78" s="17">
        <v>32.4</v>
      </c>
      <c r="M78" s="17"/>
      <c r="N78" s="28">
        <v>50.05555555555555</v>
      </c>
      <c r="O78" s="28"/>
      <c r="P78" s="26">
        <v>27.93</v>
      </c>
    </row>
    <row r="79" spans="2:23" s="5" customFormat="1" ht="7.5" customHeight="1"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26"/>
      <c r="O79" s="26"/>
    </row>
    <row r="80" spans="2:23" s="5" customFormat="1" ht="20" customHeight="1">
      <c r="B80" s="10" t="s">
        <v>85</v>
      </c>
      <c r="C80" s="19">
        <f>((C69*0.699044)/(C17*0.599508))*100</f>
        <v>8.7790765627120066</v>
      </c>
      <c r="D80" s="19">
        <f>((D69*0.699044)/(D17*0.599508))*100</f>
        <v>8.0775081229115298</v>
      </c>
      <c r="E80" s="19">
        <f>((E69*0.699044)/(E17*0.599508))*100</f>
        <v>7.8292196636815321</v>
      </c>
      <c r="F80" s="20"/>
      <c r="G80" s="20">
        <f t="shared" ref="G80:L80" si="2">((G69)/(G17*0.599508*10000))*100</f>
        <v>0.15163949590179096</v>
      </c>
      <c r="H80" s="20">
        <f t="shared" si="2"/>
        <v>4.6541139925214865E-2</v>
      </c>
      <c r="I80" s="20">
        <f t="shared" si="2"/>
        <v>0.39715106069516687</v>
      </c>
      <c r="J80" s="20">
        <f t="shared" si="2"/>
        <v>0.10065725158998193</v>
      </c>
      <c r="K80" s="20">
        <f t="shared" si="2"/>
        <v>8.3297600745053726E-3</v>
      </c>
      <c r="L80" s="20">
        <f t="shared" si="2"/>
        <v>8.1367534386326858E-3</v>
      </c>
      <c r="M80" s="20"/>
      <c r="N80" s="27">
        <v>2.3452122941556066</v>
      </c>
      <c r="O80" s="27"/>
      <c r="P80" s="20">
        <f t="shared" ref="P80" si="3">((P69)/(P17*0.599508*10000))*100</f>
        <v>3.3209485305450261</v>
      </c>
    </row>
    <row r="81" spans="2:16" s="5" customFormat="1" ht="20" customHeight="1">
      <c r="B81" s="16" t="s">
        <v>84</v>
      </c>
      <c r="C81" s="23">
        <v>8.9555789055722972</v>
      </c>
      <c r="D81" s="23">
        <v>4.7623847493169542</v>
      </c>
      <c r="E81" s="23">
        <v>4.9721287341833911</v>
      </c>
      <c r="F81" s="23"/>
      <c r="G81" s="23">
        <v>3.0598620727794998E-2</v>
      </c>
      <c r="H81" s="23">
        <v>9.3430059472424998E-2</v>
      </c>
      <c r="I81" s="23">
        <v>5.3385313643792009E-2</v>
      </c>
      <c r="J81" s="23">
        <v>2.7376268194406E-2</v>
      </c>
      <c r="K81" s="23">
        <v>4.5160768240094989E-2</v>
      </c>
      <c r="L81" s="23">
        <v>3.2835915374145992E-2</v>
      </c>
      <c r="M81" s="23"/>
      <c r="N81" s="27">
        <v>5.3031703279580995</v>
      </c>
      <c r="O81" s="27"/>
      <c r="P81" s="26">
        <v>7.0000000000000007E-2</v>
      </c>
    </row>
    <row r="82" spans="2:16" s="5" customFormat="1" ht="4.5" customHeight="1">
      <c r="B82" s="16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26"/>
      <c r="O82" s="26"/>
    </row>
    <row r="83" spans="2:16" s="5" customFormat="1" ht="15" customHeight="1">
      <c r="B83" s="57" t="s">
        <v>86</v>
      </c>
      <c r="C83" s="45">
        <f>((SUM(C53,C61:C67))/(SUM(C53:C67)))*100</f>
        <v>94.336164906406523</v>
      </c>
      <c r="D83" s="45">
        <f>((SUM(D53,D61:D67))/(SUM(D53:D67)))*100</f>
        <v>95.831115860145559</v>
      </c>
      <c r="E83" s="45">
        <f>((SUM(E53,E61:E67))/(SUM(E53:E67)))*100</f>
        <v>95.489255288005921</v>
      </c>
      <c r="F83" s="23"/>
      <c r="G83" s="45">
        <f t="shared" ref="G83:L83" si="4">((SUM(G53,G61:G67))/(SUM(G53:G67)))*100</f>
        <v>20.234184797310355</v>
      </c>
      <c r="H83" s="45">
        <f t="shared" si="4"/>
        <v>36.350290419352774</v>
      </c>
      <c r="I83" s="45">
        <f t="shared" si="4"/>
        <v>17.646928708885397</v>
      </c>
      <c r="J83" s="45">
        <f t="shared" si="4"/>
        <v>25.318319618882633</v>
      </c>
      <c r="K83" s="45">
        <f t="shared" si="4"/>
        <v>9.9531615925058539</v>
      </c>
      <c r="L83" s="45">
        <f t="shared" si="4"/>
        <v>17.660806097867908</v>
      </c>
      <c r="M83" s="23"/>
      <c r="N83" s="50">
        <v>0.9769258320998877</v>
      </c>
      <c r="O83" s="32"/>
      <c r="P83" s="45">
        <f t="shared" ref="P83" si="5">((SUM(P53,P61:P67))/(SUM(P53:P67)))*100</f>
        <v>1.8512902106965965</v>
      </c>
    </row>
    <row r="84" spans="2:16" s="5" customFormat="1" ht="21.75" customHeight="1" thickBot="1">
      <c r="B84" s="58"/>
      <c r="C84" s="46"/>
      <c r="D84" s="46"/>
      <c r="E84" s="46"/>
      <c r="F84" s="24"/>
      <c r="G84" s="46"/>
      <c r="H84" s="46"/>
      <c r="I84" s="46"/>
      <c r="J84" s="46"/>
      <c r="K84" s="46"/>
      <c r="L84" s="46"/>
      <c r="M84" s="24"/>
      <c r="N84" s="51"/>
      <c r="O84" s="33"/>
      <c r="P84" s="46"/>
    </row>
    <row r="85" spans="2:16" s="5" customFormat="1" ht="18" customHeight="1">
      <c r="B85" s="18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26"/>
      <c r="O85" s="26"/>
    </row>
    <row r="86" spans="2:16" s="12" customFormat="1" ht="18" customHeight="1">
      <c r="B86" s="12" t="s">
        <v>88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</row>
    <row r="87" spans="2:16" s="12" customFormat="1" ht="18" customHeight="1">
      <c r="B87" s="37" t="s">
        <v>91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</row>
    <row r="88" spans="2:16" s="12" customFormat="1" ht="18" customHeight="1">
      <c r="B88" s="37" t="s">
        <v>93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</row>
    <row r="89" spans="2:16" s="12" customFormat="1" ht="18" customHeight="1">
      <c r="B89" s="37" t="s">
        <v>95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</row>
    <row r="90" spans="2:16" s="12" customFormat="1" ht="18" customHeight="1">
      <c r="B90" s="37" t="s">
        <v>101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</row>
    <row r="91" spans="2:16" s="12" customFormat="1" ht="18" customHeight="1">
      <c r="B91" s="37" t="s">
        <v>92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</row>
    <row r="92" spans="2:16" s="12" customFormat="1" ht="18" customHeight="1">
      <c r="B92" s="12" t="s">
        <v>94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</row>
    <row r="93" spans="2:16" s="12" customFormat="1" ht="18" customHeight="1">
      <c r="B93" s="12" t="s">
        <v>99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</row>
    <row r="94" spans="2:16" ht="18" customHeight="1"/>
    <row r="95" spans="2:16" ht="18" customHeight="1"/>
    <row r="96" spans="2:16" ht="18" customHeight="1"/>
    <row r="97" ht="18" customHeight="1"/>
  </sheetData>
  <mergeCells count="23">
    <mergeCell ref="B3:P3"/>
    <mergeCell ref="P4:P5"/>
    <mergeCell ref="P83:P84"/>
    <mergeCell ref="N4:N5"/>
    <mergeCell ref="N83:N84"/>
    <mergeCell ref="B26:E26"/>
    <mergeCell ref="G4:G5"/>
    <mergeCell ref="K4:K5"/>
    <mergeCell ref="J4:J5"/>
    <mergeCell ref="I4:I5"/>
    <mergeCell ref="H4:H5"/>
    <mergeCell ref="L4:L5"/>
    <mergeCell ref="C4:E5"/>
    <mergeCell ref="B83:B84"/>
    <mergeCell ref="C83:C84"/>
    <mergeCell ref="D83:D84"/>
    <mergeCell ref="K83:K84"/>
    <mergeCell ref="L83:L84"/>
    <mergeCell ref="E83:E84"/>
    <mergeCell ref="G83:G84"/>
    <mergeCell ref="H83:H84"/>
    <mergeCell ref="I83:I84"/>
    <mergeCell ref="J83:J84"/>
  </mergeCells>
  <pageMargins left="0.7" right="0.7" top="0.75" bottom="0.75" header="0.3" footer="0.3"/>
  <pageSetup scale="48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whole rock analyses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Editorial Assistant</cp:lastModifiedBy>
  <cp:lastPrinted>2014-04-15T03:51:34Z</cp:lastPrinted>
  <dcterms:created xsi:type="dcterms:W3CDTF">2013-10-11T17:01:14Z</dcterms:created>
  <dcterms:modified xsi:type="dcterms:W3CDTF">2016-04-25T18:39:09Z</dcterms:modified>
  <cp:category/>
</cp:coreProperties>
</file>