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AM-23-88668/"/>
    </mc:Choice>
  </mc:AlternateContent>
  <xr:revisionPtr revIDLastSave="0" documentId="8_{AB8F3139-DCAC-8547-B435-262D8E1981CD}" xr6:coauthVersionLast="47" xr6:coauthVersionMax="47" xr10:uidLastSave="{00000000-0000-0000-0000-000000000000}"/>
  <bookViews>
    <workbookView xWindow="0" yWindow="500" windowWidth="22140" windowHeight="15720" xr2:uid="{3C2D43CB-5DB5-4A1B-8363-9B3DF41AAC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6" i="1" l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Q45" i="1"/>
  <c r="U45" i="1" s="1"/>
  <c r="P45" i="1"/>
  <c r="T45" i="1" s="1"/>
  <c r="O45" i="1"/>
  <c r="N45" i="1"/>
  <c r="M45" i="1"/>
  <c r="L45" i="1"/>
  <c r="K45" i="1"/>
  <c r="J45" i="1"/>
  <c r="I45" i="1"/>
  <c r="H45" i="1"/>
  <c r="G45" i="1"/>
  <c r="F45" i="1"/>
  <c r="E45" i="1"/>
  <c r="D45" i="1"/>
  <c r="S45" i="1" s="1"/>
  <c r="C45" i="1"/>
  <c r="U43" i="1"/>
  <c r="T43" i="1"/>
  <c r="S43" i="1"/>
  <c r="V43" i="1" s="1"/>
  <c r="U42" i="1"/>
  <c r="T42" i="1"/>
  <c r="S42" i="1"/>
  <c r="V42" i="1" s="1"/>
  <c r="U41" i="1"/>
  <c r="T41" i="1"/>
  <c r="S41" i="1"/>
  <c r="U40" i="1"/>
  <c r="T40" i="1"/>
  <c r="S40" i="1"/>
  <c r="V40" i="1" s="1"/>
  <c r="U39" i="1"/>
  <c r="T39" i="1"/>
  <c r="S39" i="1"/>
  <c r="V39" i="1" s="1"/>
  <c r="U38" i="1"/>
  <c r="T38" i="1"/>
  <c r="S38" i="1"/>
  <c r="V38" i="1" s="1"/>
  <c r="U37" i="1"/>
  <c r="T37" i="1"/>
  <c r="S37" i="1"/>
  <c r="U36" i="1"/>
  <c r="T36" i="1"/>
  <c r="S36" i="1"/>
  <c r="U35" i="1"/>
  <c r="T35" i="1"/>
  <c r="S35" i="1"/>
  <c r="V35" i="1" s="1"/>
  <c r="U34" i="1"/>
  <c r="T34" i="1"/>
  <c r="S34" i="1"/>
  <c r="V34" i="1" s="1"/>
  <c r="U33" i="1"/>
  <c r="T33" i="1"/>
  <c r="S33" i="1"/>
  <c r="U32" i="1"/>
  <c r="T32" i="1"/>
  <c r="S32" i="1"/>
  <c r="U31" i="1"/>
  <c r="T31" i="1"/>
  <c r="S31" i="1"/>
  <c r="V31" i="1" s="1"/>
  <c r="U30" i="1"/>
  <c r="T30" i="1"/>
  <c r="S30" i="1"/>
  <c r="U29" i="1"/>
  <c r="T29" i="1"/>
  <c r="S29" i="1"/>
  <c r="V29" i="1" s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Q26" i="1"/>
  <c r="U26" i="1" s="1"/>
  <c r="P26" i="1"/>
  <c r="T26" i="1" s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U24" i="1"/>
  <c r="T24" i="1"/>
  <c r="S24" i="1"/>
  <c r="V24" i="1" s="1"/>
  <c r="U23" i="1"/>
  <c r="T23" i="1"/>
  <c r="S23" i="1"/>
  <c r="V23" i="1" s="1"/>
  <c r="U22" i="1"/>
  <c r="T22" i="1"/>
  <c r="S22" i="1"/>
  <c r="U21" i="1"/>
  <c r="T21" i="1"/>
  <c r="S21" i="1"/>
  <c r="U20" i="1"/>
  <c r="T20" i="1"/>
  <c r="S20" i="1"/>
  <c r="V20" i="1" s="1"/>
  <c r="U19" i="1"/>
  <c r="T19" i="1"/>
  <c r="S19" i="1"/>
  <c r="V19" i="1" s="1"/>
  <c r="U18" i="1"/>
  <c r="T18" i="1"/>
  <c r="S18" i="1"/>
  <c r="V18" i="1" s="1"/>
  <c r="U17" i="1"/>
  <c r="T17" i="1"/>
  <c r="S17" i="1"/>
  <c r="V17" i="1" s="1"/>
  <c r="U16" i="1"/>
  <c r="T16" i="1"/>
  <c r="S16" i="1"/>
  <c r="V16" i="1" s="1"/>
  <c r="U15" i="1"/>
  <c r="T15" i="1"/>
  <c r="S15" i="1"/>
  <c r="U14" i="1"/>
  <c r="T14" i="1"/>
  <c r="S14" i="1"/>
  <c r="V14" i="1" s="1"/>
  <c r="U13" i="1"/>
  <c r="T13" i="1"/>
  <c r="S13" i="1"/>
  <c r="V13" i="1" s="1"/>
  <c r="U12" i="1"/>
  <c r="T12" i="1"/>
  <c r="S12" i="1"/>
  <c r="V12" i="1" s="1"/>
  <c r="U11" i="1"/>
  <c r="T11" i="1"/>
  <c r="S11" i="1"/>
  <c r="U10" i="1"/>
  <c r="T10" i="1"/>
  <c r="S10" i="1"/>
  <c r="U9" i="1"/>
  <c r="T9" i="1"/>
  <c r="S9" i="1"/>
  <c r="V9" i="1" s="1"/>
  <c r="V33" i="1" l="1"/>
  <c r="V45" i="1"/>
  <c r="S26" i="1"/>
  <c r="V26" i="1" s="1"/>
  <c r="V15" i="1"/>
  <c r="V30" i="1"/>
  <c r="V10" i="1"/>
  <c r="V41" i="1"/>
  <c r="V21" i="1"/>
  <c r="V36" i="1"/>
  <c r="V11" i="1"/>
  <c r="V22" i="1"/>
  <c r="V37" i="1"/>
  <c r="V32" i="1"/>
</calcChain>
</file>

<file path=xl/sharedStrings.xml><?xml version="1.0" encoding="utf-8"?>
<sst xmlns="http://schemas.openxmlformats.org/spreadsheetml/2006/main" count="94" uniqueCount="55">
  <si>
    <t>Apatite</t>
  </si>
  <si>
    <t>Core/Rim</t>
  </si>
  <si>
    <r>
      <t xml:space="preserve">   SO</t>
    </r>
    <r>
      <rPr>
        <vertAlign val="subscript"/>
        <sz val="12"/>
        <rFont val="Times New Roman"/>
        <family val="1"/>
      </rPr>
      <t xml:space="preserve">3 </t>
    </r>
    <r>
      <rPr>
        <sz val="12"/>
        <rFont val="Times New Roman"/>
        <family val="1"/>
      </rPr>
      <t xml:space="preserve">  </t>
    </r>
  </si>
  <si>
    <r>
      <t xml:space="preserve">   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 xml:space="preserve">  </t>
    </r>
  </si>
  <si>
    <r>
      <t xml:space="preserve">   SiO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 </t>
    </r>
  </si>
  <si>
    <r>
      <t xml:space="preserve">   Y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3 </t>
    </r>
    <r>
      <rPr>
        <sz val="12"/>
        <rFont val="Times New Roman"/>
        <family val="1"/>
      </rPr>
      <t xml:space="preserve"> </t>
    </r>
  </si>
  <si>
    <r>
      <t xml:space="preserve">   La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</t>
    </r>
  </si>
  <si>
    <r>
      <t xml:space="preserve">   Ce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3 </t>
    </r>
  </si>
  <si>
    <r>
      <t xml:space="preserve">   Pr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</t>
    </r>
  </si>
  <si>
    <r>
      <t xml:space="preserve">   Nd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3 </t>
    </r>
  </si>
  <si>
    <t xml:space="preserve">   MgO   </t>
  </si>
  <si>
    <t xml:space="preserve">   CaO   </t>
  </si>
  <si>
    <t xml:space="preserve">   MnO   </t>
  </si>
  <si>
    <t xml:space="preserve">   FeO   </t>
  </si>
  <si>
    <r>
      <t xml:space="preserve">   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O  </t>
    </r>
  </si>
  <si>
    <t xml:space="preserve">   F     </t>
  </si>
  <si>
    <t xml:space="preserve">   Cl    </t>
  </si>
  <si>
    <r>
      <t>H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O*</t>
    </r>
  </si>
  <si>
    <t>Sum</t>
  </si>
  <si>
    <t>F=O</t>
  </si>
  <si>
    <t>Cl=O</t>
  </si>
  <si>
    <t xml:space="preserve">  Total </t>
  </si>
  <si>
    <t>A1</t>
  </si>
  <si>
    <t>Core</t>
  </si>
  <si>
    <t>A2</t>
  </si>
  <si>
    <t>A3</t>
  </si>
  <si>
    <t>A4</t>
  </si>
  <si>
    <t>A5</t>
  </si>
  <si>
    <t xml:space="preserve">A6 </t>
  </si>
  <si>
    <t>A7</t>
  </si>
  <si>
    <t xml:space="preserve">A8 </t>
  </si>
  <si>
    <t>A9</t>
  </si>
  <si>
    <t xml:space="preserve">A10 </t>
  </si>
  <si>
    <t>A12</t>
  </si>
  <si>
    <t>A11R</t>
  </si>
  <si>
    <t>G1</t>
  </si>
  <si>
    <t xml:space="preserve">C1 </t>
  </si>
  <si>
    <t>C2</t>
  </si>
  <si>
    <t xml:space="preserve">D1 </t>
  </si>
  <si>
    <t>Mean</t>
  </si>
  <si>
    <t>Rim</t>
  </si>
  <si>
    <t xml:space="preserve">A4 </t>
  </si>
  <si>
    <t xml:space="preserve">A5 </t>
  </si>
  <si>
    <t>A6</t>
  </si>
  <si>
    <t>A8</t>
  </si>
  <si>
    <t xml:space="preserve">A9 </t>
  </si>
  <si>
    <t xml:space="preserve">A12 </t>
  </si>
  <si>
    <t xml:space="preserve">G1 </t>
  </si>
  <si>
    <t xml:space="preserve">C2 </t>
  </si>
  <si>
    <t>D1</t>
  </si>
  <si>
    <t xml:space="preserve">* - estimated by charge balance on the halogen site.  </t>
  </si>
  <si>
    <r>
      <t>1</t>
    </r>
    <r>
      <rPr>
        <sz val="12"/>
        <rFont val="Symbol"/>
        <family val="1"/>
        <charset val="2"/>
      </rPr>
      <t>s</t>
    </r>
  </si>
  <si>
    <t>Table OM3. Compositions (wt %) for cores and rims of the apatite grains from granite sample P7G3</t>
  </si>
  <si>
    <t xml:space="preserve">American Mineralogist: August 2023 Online Materials AM-23-88668 </t>
  </si>
  <si>
    <t xml:space="preserve">CLARKE ET AL.: ASSIMILATION OF XENOCRYSTIC APATITE IN GRANITIC MAGMAS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</si>
</sst>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vertAlign val="subscript"/>
      <sz val="12"/>
      <name val="Times New Roman"/>
      <family val="1"/>
    </font>
    <font>
      <sz val="12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E4665-0A10-4E31-812A-ABBFD95B8B00}">
  <dimension ref="A1:W53"/>
  <sheetViews>
    <sheetView tabSelected="1" workbookViewId="0">
      <selection sqref="A1:A2"/>
    </sheetView>
  </sheetViews>
  <sheetFormatPr baseColWidth="10" defaultColWidth="8.83203125" defaultRowHeight="15" x14ac:dyDescent="0.2"/>
  <cols>
    <col min="22" max="22" width="13.83203125" customWidth="1"/>
  </cols>
  <sheetData>
    <row r="1" spans="1:23" x14ac:dyDescent="0.2">
      <c r="A1" t="s">
        <v>53</v>
      </c>
    </row>
    <row r="2" spans="1:23" x14ac:dyDescent="0.2">
      <c r="A2" t="s">
        <v>54</v>
      </c>
    </row>
    <row r="3" spans="1:23" ht="16" x14ac:dyDescent="0.2">
      <c r="A3" s="1" t="s">
        <v>52</v>
      </c>
      <c r="T3" s="2"/>
      <c r="U3" s="2"/>
      <c r="V3" s="2"/>
    </row>
    <row r="4" spans="1:23" ht="17" thickBo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</row>
    <row r="5" spans="1:23" ht="17" thickTop="1" x14ac:dyDescent="0.2">
      <c r="A5" s="1"/>
      <c r="T5" s="2"/>
      <c r="U5" s="2"/>
      <c r="V5" s="2"/>
    </row>
    <row r="6" spans="1:23" ht="18" x14ac:dyDescent="0.25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9</v>
      </c>
      <c r="K6" s="6" t="s">
        <v>10</v>
      </c>
      <c r="L6" s="6" t="s">
        <v>11</v>
      </c>
      <c r="M6" s="6" t="s">
        <v>12</v>
      </c>
      <c r="N6" s="6" t="s">
        <v>13</v>
      </c>
      <c r="O6" s="6" t="s">
        <v>14</v>
      </c>
      <c r="P6" s="6" t="s">
        <v>15</v>
      </c>
      <c r="Q6" s="6" t="s">
        <v>16</v>
      </c>
      <c r="R6" s="6" t="s">
        <v>17</v>
      </c>
      <c r="S6" s="6" t="s">
        <v>18</v>
      </c>
      <c r="T6" s="7" t="s">
        <v>19</v>
      </c>
      <c r="U6" s="7" t="s">
        <v>20</v>
      </c>
      <c r="V6" s="7" t="s">
        <v>21</v>
      </c>
      <c r="W6" s="8"/>
    </row>
    <row r="7" spans="1:23" ht="16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0"/>
      <c r="U7" s="10"/>
      <c r="V7" s="10"/>
      <c r="W7" s="8"/>
    </row>
    <row r="8" spans="1:23" ht="16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7"/>
      <c r="U8" s="7"/>
      <c r="V8" s="7"/>
      <c r="W8" s="8"/>
    </row>
    <row r="9" spans="1:23" ht="16" x14ac:dyDescent="0.2">
      <c r="A9" s="6" t="s">
        <v>22</v>
      </c>
      <c r="B9" s="6" t="s">
        <v>23</v>
      </c>
      <c r="C9" s="11">
        <v>1.2200000000000001E-2</v>
      </c>
      <c r="D9" s="11">
        <v>42.26</v>
      </c>
      <c r="E9" s="11">
        <v>0.11749999999999999</v>
      </c>
      <c r="F9" s="11">
        <v>0.35</v>
      </c>
      <c r="G9" s="11">
        <v>1.6299999999999999E-2</v>
      </c>
      <c r="H9" s="11">
        <v>0.26400000000000001</v>
      </c>
      <c r="I9" s="11">
        <v>0</v>
      </c>
      <c r="J9" s="11">
        <v>0.18709999999999999</v>
      </c>
      <c r="K9" s="11">
        <v>9.9199999999999997E-2</v>
      </c>
      <c r="L9" s="11">
        <v>53.59</v>
      </c>
      <c r="M9" s="11">
        <v>0.91830000000000001</v>
      </c>
      <c r="N9" s="11">
        <v>0.63049999999999995</v>
      </c>
      <c r="O9" s="11">
        <v>0.22070000000000001</v>
      </c>
      <c r="P9" s="11">
        <v>3.36</v>
      </c>
      <c r="Q9" s="11">
        <v>0.14449999999999999</v>
      </c>
      <c r="R9" s="11">
        <v>0.33</v>
      </c>
      <c r="S9" s="11">
        <f>SUM(D9:R9)</f>
        <v>102.4881</v>
      </c>
      <c r="T9" s="12">
        <f>0.421*P9</f>
        <v>1.4145599999999998</v>
      </c>
      <c r="U9" s="12">
        <f>0.225*Q9</f>
        <v>3.25125E-2</v>
      </c>
      <c r="V9" s="12">
        <f>S9-(T9+U9)</f>
        <v>101.0410275</v>
      </c>
      <c r="W9" s="8"/>
    </row>
    <row r="10" spans="1:23" ht="16" x14ac:dyDescent="0.2">
      <c r="A10" s="6" t="s">
        <v>24</v>
      </c>
      <c r="B10" s="6" t="s">
        <v>23</v>
      </c>
      <c r="C10" s="11">
        <v>3.8E-3</v>
      </c>
      <c r="D10" s="11">
        <v>42.58</v>
      </c>
      <c r="E10" s="11">
        <v>1.4200000000000001E-2</v>
      </c>
      <c r="F10" s="11">
        <v>0.17369999999999999</v>
      </c>
      <c r="G10" s="11">
        <v>7.7999999999999996E-3</v>
      </c>
      <c r="H10" s="11">
        <v>6.3600000000000004E-2</v>
      </c>
      <c r="I10" s="11">
        <v>5.5800000000000002E-2</v>
      </c>
      <c r="J10" s="11">
        <v>9.1999999999999998E-3</v>
      </c>
      <c r="K10" s="11">
        <v>6.3799999999999996E-2</v>
      </c>
      <c r="L10" s="11">
        <v>54.48</v>
      </c>
      <c r="M10" s="11">
        <v>0.84160000000000001</v>
      </c>
      <c r="N10" s="11">
        <v>0.4451</v>
      </c>
      <c r="O10" s="11">
        <v>0.11459999999999999</v>
      </c>
      <c r="P10" s="11">
        <v>3.4</v>
      </c>
      <c r="Q10" s="11">
        <v>0.12039999999999999</v>
      </c>
      <c r="R10" s="11">
        <v>0.32</v>
      </c>
      <c r="S10" s="11">
        <f t="shared" ref="S10:S45" si="0">SUM(D10:R10)</f>
        <v>102.68979999999999</v>
      </c>
      <c r="T10" s="12">
        <f t="shared" ref="T10:T26" si="1">0.421*P10</f>
        <v>1.4314</v>
      </c>
      <c r="U10" s="12">
        <f t="shared" ref="U10:U26" si="2">0.225*Q10</f>
        <v>2.7089999999999999E-2</v>
      </c>
      <c r="V10" s="12">
        <f t="shared" ref="V10:V26" si="3">S10-(T10+U10)</f>
        <v>101.23130999999999</v>
      </c>
      <c r="W10" s="8"/>
    </row>
    <row r="11" spans="1:23" ht="16" x14ac:dyDescent="0.2">
      <c r="A11" s="6" t="s">
        <v>25</v>
      </c>
      <c r="B11" s="6" t="s">
        <v>23</v>
      </c>
      <c r="C11" s="11">
        <v>0.30719999999999997</v>
      </c>
      <c r="D11" s="11">
        <v>39.89</v>
      </c>
      <c r="E11" s="11">
        <v>0.10059999999999999</v>
      </c>
      <c r="F11" s="11">
        <v>0.30180000000000001</v>
      </c>
      <c r="G11" s="11">
        <v>2.1399999999999999E-2</v>
      </c>
      <c r="H11" s="11">
        <v>8.8700000000000001E-2</v>
      </c>
      <c r="I11" s="11">
        <v>0</v>
      </c>
      <c r="J11" s="11">
        <v>0.1363</v>
      </c>
      <c r="K11" s="11">
        <v>4.1500000000000002E-2</v>
      </c>
      <c r="L11" s="11">
        <v>50.66</v>
      </c>
      <c r="M11" s="11">
        <v>0.70089999999999997</v>
      </c>
      <c r="N11" s="11">
        <v>0.53180000000000005</v>
      </c>
      <c r="O11" s="11">
        <v>0.52510000000000001</v>
      </c>
      <c r="P11" s="11">
        <v>2.84</v>
      </c>
      <c r="Q11" s="11">
        <v>0.1104</v>
      </c>
      <c r="R11" s="11">
        <v>0.67</v>
      </c>
      <c r="S11" s="11">
        <f t="shared" si="0"/>
        <v>96.618499999999997</v>
      </c>
      <c r="T11" s="12">
        <f t="shared" si="1"/>
        <v>1.1956399999999998</v>
      </c>
      <c r="U11" s="12">
        <f t="shared" si="2"/>
        <v>2.4840000000000001E-2</v>
      </c>
      <c r="V11" s="12">
        <f t="shared" si="3"/>
        <v>95.398020000000002</v>
      </c>
      <c r="W11" s="8"/>
    </row>
    <row r="12" spans="1:23" ht="16" x14ac:dyDescent="0.2">
      <c r="A12" s="6" t="s">
        <v>26</v>
      </c>
      <c r="B12" s="6" t="s">
        <v>23</v>
      </c>
      <c r="C12" s="11">
        <v>5.4000000000000003E-3</v>
      </c>
      <c r="D12" s="11">
        <v>42.06</v>
      </c>
      <c r="E12" s="11">
        <v>0.1605</v>
      </c>
      <c r="F12" s="11">
        <v>0.2833</v>
      </c>
      <c r="G12" s="11">
        <v>7.3099999999999998E-2</v>
      </c>
      <c r="H12" s="11">
        <v>0.15290000000000001</v>
      </c>
      <c r="I12" s="11">
        <v>0</v>
      </c>
      <c r="J12" s="11">
        <v>0.108</v>
      </c>
      <c r="K12" s="11">
        <v>4.2299999999999997E-2</v>
      </c>
      <c r="L12" s="11">
        <v>54.5</v>
      </c>
      <c r="M12" s="11">
        <v>0.82320000000000004</v>
      </c>
      <c r="N12" s="11">
        <v>0.4224</v>
      </c>
      <c r="O12" s="11">
        <v>0.1822</v>
      </c>
      <c r="P12" s="11">
        <v>3.4</v>
      </c>
      <c r="Q12" s="11">
        <v>0.1087</v>
      </c>
      <c r="R12" s="11">
        <v>0.31</v>
      </c>
      <c r="S12" s="11">
        <f t="shared" si="0"/>
        <v>102.6266</v>
      </c>
      <c r="T12" s="12">
        <f t="shared" si="1"/>
        <v>1.4314</v>
      </c>
      <c r="U12" s="12">
        <f t="shared" si="2"/>
        <v>2.44575E-2</v>
      </c>
      <c r="V12" s="12">
        <f t="shared" si="3"/>
        <v>101.1707425</v>
      </c>
      <c r="W12" s="8"/>
    </row>
    <row r="13" spans="1:23" ht="16" x14ac:dyDescent="0.2">
      <c r="A13" s="6" t="s">
        <v>27</v>
      </c>
      <c r="B13" s="6" t="s">
        <v>23</v>
      </c>
      <c r="C13" s="11">
        <v>4.1999999999999997E-3</v>
      </c>
      <c r="D13" s="11">
        <v>41.97</v>
      </c>
      <c r="E13" s="11">
        <v>0.1008</v>
      </c>
      <c r="F13" s="11">
        <v>0.29930000000000001</v>
      </c>
      <c r="G13" s="11">
        <v>0</v>
      </c>
      <c r="H13" s="11">
        <v>0.1527</v>
      </c>
      <c r="I13" s="11">
        <v>6.7000000000000002E-3</v>
      </c>
      <c r="J13" s="11">
        <v>6.8699999999999997E-2</v>
      </c>
      <c r="K13" s="11">
        <v>4.3499999999999997E-2</v>
      </c>
      <c r="L13" s="11">
        <v>54.44</v>
      </c>
      <c r="M13" s="11">
        <v>0.81899999999999995</v>
      </c>
      <c r="N13" s="11">
        <v>0.4647</v>
      </c>
      <c r="O13" s="11">
        <v>0.2581</v>
      </c>
      <c r="P13" s="11">
        <v>3.46</v>
      </c>
      <c r="Q13" s="11">
        <v>8.4400000000000003E-2</v>
      </c>
      <c r="R13" s="11">
        <v>0.26</v>
      </c>
      <c r="S13" s="11">
        <f t="shared" si="0"/>
        <v>102.42790000000001</v>
      </c>
      <c r="T13" s="12">
        <f t="shared" si="1"/>
        <v>1.4566599999999998</v>
      </c>
      <c r="U13" s="12">
        <f t="shared" si="2"/>
        <v>1.899E-2</v>
      </c>
      <c r="V13" s="12">
        <f t="shared" si="3"/>
        <v>100.95225000000001</v>
      </c>
      <c r="W13" s="8"/>
    </row>
    <row r="14" spans="1:23" ht="16" x14ac:dyDescent="0.2">
      <c r="A14" s="6" t="s">
        <v>28</v>
      </c>
      <c r="B14" s="6" t="s">
        <v>23</v>
      </c>
      <c r="C14" s="11">
        <v>0</v>
      </c>
      <c r="D14" s="11">
        <v>42.18</v>
      </c>
      <c r="E14" s="11">
        <v>9.4399999999999998E-2</v>
      </c>
      <c r="F14" s="11">
        <v>0.33539999999999998</v>
      </c>
      <c r="G14" s="11">
        <v>2.06E-2</v>
      </c>
      <c r="H14" s="11">
        <v>0.13619999999999999</v>
      </c>
      <c r="I14" s="11">
        <v>8.0399999999999999E-2</v>
      </c>
      <c r="J14" s="11">
        <v>0.11940000000000001</v>
      </c>
      <c r="K14" s="11">
        <v>5.2999999999999999E-2</v>
      </c>
      <c r="L14" s="11">
        <v>54.04</v>
      </c>
      <c r="M14" s="11">
        <v>0.93069999999999997</v>
      </c>
      <c r="N14" s="11">
        <v>0.41710000000000003</v>
      </c>
      <c r="O14" s="11">
        <v>0.1961</v>
      </c>
      <c r="P14" s="11">
        <v>3.4</v>
      </c>
      <c r="Q14" s="11">
        <v>0.12529999999999999</v>
      </c>
      <c r="R14" s="11">
        <v>0.3</v>
      </c>
      <c r="S14" s="11">
        <f t="shared" si="0"/>
        <v>102.4286</v>
      </c>
      <c r="T14" s="12">
        <f t="shared" si="1"/>
        <v>1.4314</v>
      </c>
      <c r="U14" s="12">
        <f t="shared" si="2"/>
        <v>2.8192499999999999E-2</v>
      </c>
      <c r="V14" s="12">
        <f t="shared" si="3"/>
        <v>100.9690075</v>
      </c>
      <c r="W14" s="8"/>
    </row>
    <row r="15" spans="1:23" ht="16" x14ac:dyDescent="0.2">
      <c r="A15" s="6" t="s">
        <v>29</v>
      </c>
      <c r="B15" s="6" t="s">
        <v>23</v>
      </c>
      <c r="C15" s="11">
        <v>3.2000000000000002E-3</v>
      </c>
      <c r="D15" s="11">
        <v>42.12</v>
      </c>
      <c r="E15" s="11">
        <v>0.1439</v>
      </c>
      <c r="F15" s="11">
        <v>0.33479999999999999</v>
      </c>
      <c r="G15" s="11">
        <v>2.7000000000000001E-3</v>
      </c>
      <c r="H15" s="11">
        <v>0.14849999999999999</v>
      </c>
      <c r="I15" s="11">
        <v>5.8400000000000001E-2</v>
      </c>
      <c r="J15" s="11">
        <v>6.3299999999999995E-2</v>
      </c>
      <c r="K15" s="11">
        <v>5.6099999999999997E-2</v>
      </c>
      <c r="L15" s="11">
        <v>54.44</v>
      </c>
      <c r="M15" s="11">
        <v>0.84099999999999997</v>
      </c>
      <c r="N15" s="11">
        <v>0.42499999999999999</v>
      </c>
      <c r="O15" s="11">
        <v>0.19370000000000001</v>
      </c>
      <c r="P15" s="11">
        <v>3.56</v>
      </c>
      <c r="Q15" s="11">
        <v>9.6100000000000005E-2</v>
      </c>
      <c r="R15" s="11">
        <v>0.16</v>
      </c>
      <c r="S15" s="11">
        <f t="shared" si="0"/>
        <v>102.64349999999999</v>
      </c>
      <c r="T15" s="12">
        <f t="shared" si="1"/>
        <v>1.4987599999999999</v>
      </c>
      <c r="U15" s="12">
        <f t="shared" si="2"/>
        <v>2.1622500000000003E-2</v>
      </c>
      <c r="V15" s="12">
        <f t="shared" si="3"/>
        <v>101.12311749999999</v>
      </c>
      <c r="W15" s="8"/>
    </row>
    <row r="16" spans="1:23" ht="16" x14ac:dyDescent="0.2">
      <c r="A16" s="6" t="s">
        <v>30</v>
      </c>
      <c r="B16" s="6" t="s">
        <v>23</v>
      </c>
      <c r="C16" s="11">
        <v>3.3E-3</v>
      </c>
      <c r="D16" s="11">
        <v>41.98</v>
      </c>
      <c r="E16" s="11">
        <v>0.1452</v>
      </c>
      <c r="F16" s="11">
        <v>0.3876</v>
      </c>
      <c r="G16" s="11">
        <v>6.88E-2</v>
      </c>
      <c r="H16" s="11">
        <v>0.1711</v>
      </c>
      <c r="I16" s="11">
        <v>0.1343</v>
      </c>
      <c r="J16" s="11">
        <v>0.1769</v>
      </c>
      <c r="K16" s="11">
        <v>6.2100000000000002E-2</v>
      </c>
      <c r="L16" s="11">
        <v>53.72</v>
      </c>
      <c r="M16" s="11">
        <v>0.9365</v>
      </c>
      <c r="N16" s="11">
        <v>0.66779999999999995</v>
      </c>
      <c r="O16" s="11">
        <v>0.1643</v>
      </c>
      <c r="P16" s="11">
        <v>3.42</v>
      </c>
      <c r="Q16" s="11">
        <v>0.1489</v>
      </c>
      <c r="R16" s="11">
        <v>0.26</v>
      </c>
      <c r="S16" s="11">
        <f t="shared" si="0"/>
        <v>102.4435</v>
      </c>
      <c r="T16" s="12">
        <f t="shared" si="1"/>
        <v>1.4398199999999999</v>
      </c>
      <c r="U16" s="12">
        <f t="shared" si="2"/>
        <v>3.3502500000000004E-2</v>
      </c>
      <c r="V16" s="12">
        <f t="shared" si="3"/>
        <v>100.97017750000001</v>
      </c>
      <c r="W16" s="8"/>
    </row>
    <row r="17" spans="1:23" ht="16" x14ac:dyDescent="0.2">
      <c r="A17" s="6" t="s">
        <v>31</v>
      </c>
      <c r="B17" s="6" t="s">
        <v>23</v>
      </c>
      <c r="C17" s="11">
        <v>8.8000000000000005E-3</v>
      </c>
      <c r="D17" s="11">
        <v>42.65</v>
      </c>
      <c r="E17" s="11">
        <v>0.1542</v>
      </c>
      <c r="F17" s="11">
        <v>0.33929999999999999</v>
      </c>
      <c r="G17" s="11">
        <v>0</v>
      </c>
      <c r="H17" s="11">
        <v>0.14749999999999999</v>
      </c>
      <c r="I17" s="11">
        <v>0</v>
      </c>
      <c r="J17" s="11">
        <v>0.18479999999999999</v>
      </c>
      <c r="K17" s="11">
        <v>5.4899999999999997E-2</v>
      </c>
      <c r="L17" s="11">
        <v>53.87</v>
      </c>
      <c r="M17" s="11">
        <v>0.96509999999999996</v>
      </c>
      <c r="N17" s="11">
        <v>0.37730000000000002</v>
      </c>
      <c r="O17" s="11">
        <v>0.22409999999999999</v>
      </c>
      <c r="P17" s="11">
        <v>3.26</v>
      </c>
      <c r="Q17" s="11">
        <v>9.1399999999999995E-2</v>
      </c>
      <c r="R17" s="11">
        <v>0.48</v>
      </c>
      <c r="S17" s="11">
        <f t="shared" si="0"/>
        <v>102.79860000000002</v>
      </c>
      <c r="T17" s="12">
        <f t="shared" si="1"/>
        <v>1.3724599999999998</v>
      </c>
      <c r="U17" s="12">
        <f t="shared" si="2"/>
        <v>2.0565E-2</v>
      </c>
      <c r="V17" s="12">
        <f t="shared" si="3"/>
        <v>101.40557500000003</v>
      </c>
      <c r="W17" s="8"/>
    </row>
    <row r="18" spans="1:23" ht="16" x14ac:dyDescent="0.2">
      <c r="A18" s="6" t="s">
        <v>32</v>
      </c>
      <c r="B18" s="6" t="s">
        <v>23</v>
      </c>
      <c r="C18" s="11">
        <v>1.4500000000000001E-2</v>
      </c>
      <c r="D18" s="11">
        <v>42.08</v>
      </c>
      <c r="E18" s="11">
        <v>9.9299999999999999E-2</v>
      </c>
      <c r="F18" s="11">
        <v>0.3649</v>
      </c>
      <c r="G18" s="11">
        <v>6.3299999999999995E-2</v>
      </c>
      <c r="H18" s="11">
        <v>7.0099999999999996E-2</v>
      </c>
      <c r="I18" s="11">
        <v>1.5699999999999999E-2</v>
      </c>
      <c r="J18" s="11">
        <v>7.0000000000000007E-2</v>
      </c>
      <c r="K18" s="11">
        <v>2.76E-2</v>
      </c>
      <c r="L18" s="11">
        <v>54.28</v>
      </c>
      <c r="M18" s="11">
        <v>0.8569</v>
      </c>
      <c r="N18" s="11">
        <v>0.4284</v>
      </c>
      <c r="O18" s="11">
        <v>0.21099999999999999</v>
      </c>
      <c r="P18" s="11">
        <v>3.32</v>
      </c>
      <c r="Q18" s="11">
        <v>9.2200000000000004E-2</v>
      </c>
      <c r="R18" s="11">
        <v>0.39</v>
      </c>
      <c r="S18" s="11">
        <f t="shared" si="0"/>
        <v>102.36939999999998</v>
      </c>
      <c r="T18" s="12">
        <f t="shared" si="1"/>
        <v>1.3977199999999999</v>
      </c>
      <c r="U18" s="12">
        <f t="shared" si="2"/>
        <v>2.0745000000000003E-2</v>
      </c>
      <c r="V18" s="12">
        <f t="shared" si="3"/>
        <v>100.95093499999999</v>
      </c>
      <c r="W18" s="8"/>
    </row>
    <row r="19" spans="1:23" ht="16" x14ac:dyDescent="0.2">
      <c r="A19" s="6" t="s">
        <v>33</v>
      </c>
      <c r="B19" s="6" t="s">
        <v>23</v>
      </c>
      <c r="C19" s="11">
        <v>0</v>
      </c>
      <c r="D19" s="11">
        <v>42.04</v>
      </c>
      <c r="E19" s="11">
        <v>0.14369999999999999</v>
      </c>
      <c r="F19" s="11">
        <v>0.31809999999999999</v>
      </c>
      <c r="G19" s="11">
        <v>6.0900000000000003E-2</v>
      </c>
      <c r="H19" s="11">
        <v>0.1134</v>
      </c>
      <c r="I19" s="11">
        <v>0</v>
      </c>
      <c r="J19" s="11">
        <v>7.8100000000000003E-2</v>
      </c>
      <c r="K19" s="11">
        <v>4.9000000000000002E-2</v>
      </c>
      <c r="L19" s="11">
        <v>54.34</v>
      </c>
      <c r="M19" s="11">
        <v>0.76139999999999997</v>
      </c>
      <c r="N19" s="11">
        <v>0.55079999999999996</v>
      </c>
      <c r="O19" s="11">
        <v>0.14860000000000001</v>
      </c>
      <c r="P19" s="11">
        <v>3.51</v>
      </c>
      <c r="Q19" s="11">
        <v>0.10489999999999999</v>
      </c>
      <c r="R19" s="11">
        <v>0.2</v>
      </c>
      <c r="S19" s="11">
        <f t="shared" si="0"/>
        <v>102.41890000000001</v>
      </c>
      <c r="T19" s="12">
        <f t="shared" si="1"/>
        <v>1.4777099999999999</v>
      </c>
      <c r="U19" s="12">
        <f t="shared" si="2"/>
        <v>2.3602499999999998E-2</v>
      </c>
      <c r="V19" s="12">
        <f t="shared" si="3"/>
        <v>100.91758750000001</v>
      </c>
      <c r="W19" s="8"/>
    </row>
    <row r="20" spans="1:23" ht="16" x14ac:dyDescent="0.2">
      <c r="A20" s="6" t="s">
        <v>34</v>
      </c>
      <c r="B20" s="6" t="s">
        <v>23</v>
      </c>
      <c r="C20" s="11">
        <v>0.13070000000000001</v>
      </c>
      <c r="D20" s="11">
        <v>41.65</v>
      </c>
      <c r="E20" s="11">
        <v>0.2787</v>
      </c>
      <c r="F20" s="11">
        <v>0.29099999999999998</v>
      </c>
      <c r="G20" s="11">
        <v>4.7399999999999998E-2</v>
      </c>
      <c r="H20" s="11">
        <v>0.13159999999999999</v>
      </c>
      <c r="I20" s="11">
        <v>1.7899999999999999E-2</v>
      </c>
      <c r="J20" s="11">
        <v>3.7199999999999997E-2</v>
      </c>
      <c r="K20" s="11">
        <v>3.5200000000000002E-2</v>
      </c>
      <c r="L20" s="11">
        <v>54.2</v>
      </c>
      <c r="M20" s="11">
        <v>0.71120000000000005</v>
      </c>
      <c r="N20" s="11">
        <v>0.81440000000000001</v>
      </c>
      <c r="O20" s="11">
        <v>0.1605</v>
      </c>
      <c r="P20" s="11">
        <v>3.63</v>
      </c>
      <c r="Q20" s="11">
        <v>6.1499999999999999E-2</v>
      </c>
      <c r="R20" s="11">
        <v>0.1</v>
      </c>
      <c r="S20" s="11">
        <f t="shared" si="0"/>
        <v>102.16659999999999</v>
      </c>
      <c r="T20" s="12">
        <f t="shared" si="1"/>
        <v>1.52823</v>
      </c>
      <c r="U20" s="12">
        <f t="shared" si="2"/>
        <v>1.3837500000000001E-2</v>
      </c>
      <c r="V20" s="12">
        <f t="shared" si="3"/>
        <v>100.62453249999999</v>
      </c>
      <c r="W20" s="8"/>
    </row>
    <row r="21" spans="1:23" ht="16" x14ac:dyDescent="0.2">
      <c r="A21" s="6" t="s">
        <v>35</v>
      </c>
      <c r="B21" s="6" t="s">
        <v>23</v>
      </c>
      <c r="C21" s="11">
        <v>0</v>
      </c>
      <c r="D21" s="11">
        <v>42.53</v>
      </c>
      <c r="E21" s="11">
        <v>2.35E-2</v>
      </c>
      <c r="F21" s="11">
        <v>8.0299999999999996E-2</v>
      </c>
      <c r="G21" s="11">
        <v>2.1600000000000001E-2</v>
      </c>
      <c r="H21" s="11">
        <v>4.0500000000000001E-2</v>
      </c>
      <c r="I21" s="11">
        <v>0</v>
      </c>
      <c r="J21" s="11">
        <v>0</v>
      </c>
      <c r="K21" s="11">
        <v>7.4999999999999997E-3</v>
      </c>
      <c r="L21" s="11">
        <v>55.86</v>
      </c>
      <c r="M21" s="11">
        <v>0.28060000000000002</v>
      </c>
      <c r="N21" s="11">
        <v>4.7899999999999998E-2</v>
      </c>
      <c r="O21" s="11">
        <v>4.6600000000000003E-2</v>
      </c>
      <c r="P21" s="11">
        <v>3.92</v>
      </c>
      <c r="Q21" s="11">
        <v>2.2700000000000001E-2</v>
      </c>
      <c r="R21" s="11"/>
      <c r="S21" s="11">
        <f t="shared" si="0"/>
        <v>102.88120000000001</v>
      </c>
      <c r="T21" s="12">
        <f t="shared" si="1"/>
        <v>1.65032</v>
      </c>
      <c r="U21" s="12">
        <f t="shared" si="2"/>
        <v>5.1075000000000001E-3</v>
      </c>
      <c r="V21" s="12">
        <f t="shared" si="3"/>
        <v>101.22577250000001</v>
      </c>
      <c r="W21" s="8"/>
    </row>
    <row r="22" spans="1:23" ht="16" x14ac:dyDescent="0.2">
      <c r="A22" s="6" t="s">
        <v>36</v>
      </c>
      <c r="B22" s="6" t="s">
        <v>23</v>
      </c>
      <c r="C22" s="11">
        <v>0</v>
      </c>
      <c r="D22" s="11">
        <v>42.05</v>
      </c>
      <c r="E22" s="11">
        <v>7.0999999999999994E-2</v>
      </c>
      <c r="F22" s="11">
        <v>0.33610000000000001</v>
      </c>
      <c r="G22" s="11">
        <v>1.04E-2</v>
      </c>
      <c r="H22" s="11">
        <v>0.12809999999999999</v>
      </c>
      <c r="I22" s="11">
        <v>7.6E-3</v>
      </c>
      <c r="J22" s="11">
        <v>9.7100000000000006E-2</v>
      </c>
      <c r="K22" s="11">
        <v>4.82E-2</v>
      </c>
      <c r="L22" s="11">
        <v>54.08</v>
      </c>
      <c r="M22" s="11">
        <v>0.94020000000000004</v>
      </c>
      <c r="N22" s="11">
        <v>0.4264</v>
      </c>
      <c r="O22" s="11">
        <v>0.22059999999999999</v>
      </c>
      <c r="P22" s="11">
        <v>3.51</v>
      </c>
      <c r="Q22" s="11">
        <v>0.13400000000000001</v>
      </c>
      <c r="R22" s="11">
        <v>0.18</v>
      </c>
      <c r="S22" s="11">
        <f t="shared" si="0"/>
        <v>102.23970000000001</v>
      </c>
      <c r="T22" s="12">
        <f t="shared" si="1"/>
        <v>1.4777099999999999</v>
      </c>
      <c r="U22" s="12">
        <f t="shared" si="2"/>
        <v>3.0150000000000003E-2</v>
      </c>
      <c r="V22" s="12">
        <f t="shared" si="3"/>
        <v>100.73184000000002</v>
      </c>
      <c r="W22" s="8"/>
    </row>
    <row r="23" spans="1:23" ht="16" x14ac:dyDescent="0.2">
      <c r="A23" s="6" t="s">
        <v>37</v>
      </c>
      <c r="B23" s="6" t="s">
        <v>23</v>
      </c>
      <c r="C23" s="11">
        <v>1.1999999999999999E-3</v>
      </c>
      <c r="D23" s="11">
        <v>41.9</v>
      </c>
      <c r="E23" s="11">
        <v>0.13689999999999999</v>
      </c>
      <c r="F23" s="11">
        <v>0.2717</v>
      </c>
      <c r="G23" s="11">
        <v>2.06E-2</v>
      </c>
      <c r="H23" s="11">
        <v>9.6100000000000005E-2</v>
      </c>
      <c r="I23" s="11">
        <v>8.6199999999999999E-2</v>
      </c>
      <c r="J23" s="11">
        <v>7.22E-2</v>
      </c>
      <c r="K23" s="11">
        <v>5.4600000000000003E-2</v>
      </c>
      <c r="L23" s="11">
        <v>54.35</v>
      </c>
      <c r="M23" s="11">
        <v>0.74270000000000003</v>
      </c>
      <c r="N23" s="11">
        <v>0.52159999999999995</v>
      </c>
      <c r="O23" s="11">
        <v>0.10050000000000001</v>
      </c>
      <c r="P23" s="11">
        <v>3.49</v>
      </c>
      <c r="Q23" s="11">
        <v>7.1800000000000003E-2</v>
      </c>
      <c r="R23" s="11">
        <v>0.23</v>
      </c>
      <c r="S23" s="11">
        <f t="shared" si="0"/>
        <v>102.14490000000001</v>
      </c>
      <c r="T23" s="12">
        <f t="shared" si="1"/>
        <v>1.46929</v>
      </c>
      <c r="U23" s="12">
        <f t="shared" si="2"/>
        <v>1.6155000000000003E-2</v>
      </c>
      <c r="V23" s="12">
        <f t="shared" si="3"/>
        <v>100.65945500000001</v>
      </c>
      <c r="W23" s="8"/>
    </row>
    <row r="24" spans="1:23" ht="16" x14ac:dyDescent="0.2">
      <c r="A24" s="6" t="s">
        <v>38</v>
      </c>
      <c r="B24" s="6" t="s">
        <v>23</v>
      </c>
      <c r="C24" s="11">
        <v>3.0999999999999999E-3</v>
      </c>
      <c r="D24" s="11">
        <v>42.82</v>
      </c>
      <c r="E24" s="11">
        <v>9.6100000000000005E-2</v>
      </c>
      <c r="F24" s="11">
        <v>0.3155</v>
      </c>
      <c r="G24" s="11">
        <v>2.41E-2</v>
      </c>
      <c r="H24" s="11">
        <v>0.1132</v>
      </c>
      <c r="I24" s="11">
        <v>0</v>
      </c>
      <c r="J24" s="11">
        <v>6.59E-2</v>
      </c>
      <c r="K24" s="11">
        <v>1.06E-2</v>
      </c>
      <c r="L24" s="11">
        <v>54.98</v>
      </c>
      <c r="M24" s="11">
        <v>0.68959999999999999</v>
      </c>
      <c r="N24" s="11">
        <v>0.25609999999999999</v>
      </c>
      <c r="O24" s="11">
        <v>0.21129999999999999</v>
      </c>
      <c r="P24" s="11">
        <v>3.55</v>
      </c>
      <c r="Q24" s="11">
        <v>8.5300000000000001E-2</v>
      </c>
      <c r="R24" s="11">
        <v>0.22</v>
      </c>
      <c r="S24" s="11">
        <f t="shared" si="0"/>
        <v>103.43769999999999</v>
      </c>
      <c r="T24" s="12">
        <f t="shared" si="1"/>
        <v>1.4945499999999998</v>
      </c>
      <c r="U24" s="12">
        <f t="shared" si="2"/>
        <v>1.9192500000000001E-2</v>
      </c>
      <c r="V24" s="12">
        <f t="shared" si="3"/>
        <v>101.92395749999999</v>
      </c>
      <c r="W24" s="8"/>
    </row>
    <row r="25" spans="1:23" ht="16" x14ac:dyDescent="0.2">
      <c r="A25" s="6"/>
      <c r="B25" s="6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2"/>
      <c r="U25" s="12"/>
      <c r="V25" s="12"/>
      <c r="W25" s="8"/>
    </row>
    <row r="26" spans="1:23" ht="16" x14ac:dyDescent="0.2">
      <c r="A26" s="6" t="s">
        <v>39</v>
      </c>
      <c r="B26" s="6" t="s">
        <v>23</v>
      </c>
      <c r="C26" s="11">
        <f t="shared" ref="C26:Q26" si="4">AVERAGE(C9:C24)</f>
        <v>3.1099999999999996E-2</v>
      </c>
      <c r="D26" s="11">
        <f t="shared" si="4"/>
        <v>42.047499999999999</v>
      </c>
      <c r="E26" s="11">
        <f t="shared" si="4"/>
        <v>0.11753124999999999</v>
      </c>
      <c r="F26" s="11">
        <f t="shared" si="4"/>
        <v>0.298925</v>
      </c>
      <c r="G26" s="11">
        <f t="shared" si="4"/>
        <v>2.8687500000000005E-2</v>
      </c>
      <c r="H26" s="11">
        <f t="shared" si="4"/>
        <v>0.12613750000000001</v>
      </c>
      <c r="I26" s="11">
        <f t="shared" si="4"/>
        <v>2.8937499999999998E-2</v>
      </c>
      <c r="J26" s="11">
        <f t="shared" si="4"/>
        <v>9.2137500000000011E-2</v>
      </c>
      <c r="K26" s="11">
        <f>AVERAGE(K9:K24)</f>
        <v>4.6818749999999999E-2</v>
      </c>
      <c r="L26" s="11">
        <f>AVERAGE(L9:L24)</f>
        <v>54.11437500000001</v>
      </c>
      <c r="M26" s="11">
        <f>AVERAGE(M9:M24)</f>
        <v>0.79743124999999992</v>
      </c>
      <c r="N26" s="11">
        <f>AVERAGE(N9:N24)</f>
        <v>0.46420624999999999</v>
      </c>
      <c r="O26" s="11">
        <f>AVERAGE(O9:O24)</f>
        <v>0.198625</v>
      </c>
      <c r="P26" s="11">
        <f t="shared" si="4"/>
        <v>3.4393749999999996</v>
      </c>
      <c r="Q26" s="11">
        <f t="shared" si="4"/>
        <v>0.10015624999999999</v>
      </c>
      <c r="R26" s="11">
        <v>0.27</v>
      </c>
      <c r="S26" s="11">
        <f t="shared" si="0"/>
        <v>102.17084375</v>
      </c>
      <c r="T26" s="12">
        <f t="shared" si="1"/>
        <v>1.4479768749999997</v>
      </c>
      <c r="U26" s="12">
        <f t="shared" si="2"/>
        <v>2.2535156249999997E-2</v>
      </c>
      <c r="V26" s="12">
        <f t="shared" si="3"/>
        <v>100.70033171875001</v>
      </c>
      <c r="W26" s="8"/>
    </row>
    <row r="27" spans="1:23" ht="16" x14ac:dyDescent="0.2">
      <c r="A27" s="6" t="s">
        <v>51</v>
      </c>
      <c r="B27" s="6"/>
      <c r="C27" s="11">
        <f t="shared" ref="C27:Q27" si="5">STDEV(C9:C24)</f>
        <v>8.0211769709937208E-2</v>
      </c>
      <c r="D27" s="11">
        <f t="shared" si="5"/>
        <v>0.65271228985927099</v>
      </c>
      <c r="E27" s="11">
        <f t="shared" si="5"/>
        <v>6.0698607548553669E-2</v>
      </c>
      <c r="F27" s="11">
        <f t="shared" si="5"/>
        <v>7.5556305715230143E-2</v>
      </c>
      <c r="G27" s="11">
        <f t="shared" si="5"/>
        <v>2.5387631503023932E-2</v>
      </c>
      <c r="H27" s="11">
        <f t="shared" si="5"/>
        <v>5.1999511215651439E-2</v>
      </c>
      <c r="I27" s="11">
        <f t="shared" si="5"/>
        <v>4.1413989182400669E-2</v>
      </c>
      <c r="J27" s="11">
        <f t="shared" si="5"/>
        <v>5.7328723167361713E-2</v>
      </c>
      <c r="K27" s="11">
        <f>STDEV(K9:K24)</f>
        <v>2.1516481086212329E-2</v>
      </c>
      <c r="L27" s="11">
        <f>STDEV(L9:L24)</f>
        <v>1.0602450581508664</v>
      </c>
      <c r="M27" s="11">
        <f>STDEV(M9:M24)</f>
        <v>0.1650273784103729</v>
      </c>
      <c r="N27" s="11">
        <f>STDEV(N9:N24)</f>
        <v>0.17124125464287701</v>
      </c>
      <c r="O27" s="11">
        <f>STDEV(O9:O24)</f>
        <v>0.1024015397019661</v>
      </c>
      <c r="P27" s="11">
        <f t="shared" si="5"/>
        <v>0.21971098440147838</v>
      </c>
      <c r="Q27" s="11">
        <f t="shared" si="5"/>
        <v>3.2304199288431076E-2</v>
      </c>
      <c r="R27" s="11"/>
      <c r="S27" s="11"/>
      <c r="W27" s="8"/>
    </row>
    <row r="28" spans="1:23" ht="16" x14ac:dyDescent="0.2">
      <c r="A28" s="6"/>
      <c r="B28" s="6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W28" s="8"/>
    </row>
    <row r="29" spans="1:23" ht="16" x14ac:dyDescent="0.2">
      <c r="A29" s="6" t="s">
        <v>22</v>
      </c>
      <c r="B29" s="6" t="s">
        <v>40</v>
      </c>
      <c r="C29" s="11">
        <v>1.0699999999999999E-2</v>
      </c>
      <c r="D29" s="11">
        <v>42.25</v>
      </c>
      <c r="E29" s="11">
        <v>5.57E-2</v>
      </c>
      <c r="F29" s="11">
        <v>0.29299999999999998</v>
      </c>
      <c r="G29" s="11">
        <v>3.7100000000000001E-2</v>
      </c>
      <c r="H29" s="11">
        <v>0.1767</v>
      </c>
      <c r="I29" s="11">
        <v>0</v>
      </c>
      <c r="J29" s="11">
        <v>8.2000000000000003E-2</v>
      </c>
      <c r="K29" s="11">
        <v>6.9000000000000006E-2</v>
      </c>
      <c r="L29" s="11">
        <v>53.78</v>
      </c>
      <c r="M29" s="11">
        <v>0.86560000000000004</v>
      </c>
      <c r="N29" s="11">
        <v>0.48299999999999998</v>
      </c>
      <c r="O29" s="11">
        <v>0.22009999999999999</v>
      </c>
      <c r="P29" s="11">
        <v>3.24</v>
      </c>
      <c r="Q29" s="11">
        <v>0.1171</v>
      </c>
      <c r="R29" s="11">
        <v>0.46</v>
      </c>
      <c r="S29" s="11">
        <f>SUM(D29:R29)</f>
        <v>102.1293</v>
      </c>
      <c r="T29" s="12">
        <f t="shared" ref="T29:T45" si="6">0.421*P29</f>
        <v>1.3640400000000001</v>
      </c>
      <c r="U29" s="12">
        <f t="shared" ref="U29:U45" si="7">0.225*Q29</f>
        <v>2.6347499999999999E-2</v>
      </c>
      <c r="V29" s="12">
        <f t="shared" ref="V29:V45" si="8">S29-(T29+U29)</f>
        <v>100.7389125</v>
      </c>
      <c r="W29" s="8"/>
    </row>
    <row r="30" spans="1:23" ht="16" x14ac:dyDescent="0.2">
      <c r="A30" s="6" t="s">
        <v>24</v>
      </c>
      <c r="B30" s="6" t="s">
        <v>40</v>
      </c>
      <c r="C30" s="11">
        <v>2.9999999999999997E-4</v>
      </c>
      <c r="D30" s="11">
        <v>42.47</v>
      </c>
      <c r="E30" s="11">
        <v>4.2900000000000001E-2</v>
      </c>
      <c r="F30" s="11">
        <v>9.1600000000000001E-2</v>
      </c>
      <c r="G30" s="11">
        <v>0</v>
      </c>
      <c r="H30" s="11">
        <v>8.0100000000000005E-2</v>
      </c>
      <c r="I30" s="11">
        <v>0</v>
      </c>
      <c r="J30" s="11">
        <v>0.1028</v>
      </c>
      <c r="K30" s="11">
        <v>4.5699999999999998E-2</v>
      </c>
      <c r="L30" s="11">
        <v>54.88</v>
      </c>
      <c r="M30" s="11">
        <v>0.68389999999999995</v>
      </c>
      <c r="N30" s="11">
        <v>0.42180000000000001</v>
      </c>
      <c r="O30" s="11">
        <v>4.82E-2</v>
      </c>
      <c r="P30" s="11">
        <v>3.4</v>
      </c>
      <c r="Q30" s="11">
        <v>0.1099</v>
      </c>
      <c r="R30" s="11">
        <v>0.33</v>
      </c>
      <c r="S30" s="11">
        <f t="shared" si="0"/>
        <v>102.70689999999999</v>
      </c>
      <c r="T30" s="12">
        <f t="shared" si="6"/>
        <v>1.4314</v>
      </c>
      <c r="U30" s="12">
        <f t="shared" si="7"/>
        <v>2.4727499999999999E-2</v>
      </c>
      <c r="V30" s="12">
        <f t="shared" si="8"/>
        <v>101.2507725</v>
      </c>
      <c r="W30" s="8"/>
    </row>
    <row r="31" spans="1:23" ht="16" x14ac:dyDescent="0.2">
      <c r="A31" s="6" t="s">
        <v>25</v>
      </c>
      <c r="B31" s="6" t="s">
        <v>40</v>
      </c>
      <c r="C31" s="11">
        <v>0.25109999999999999</v>
      </c>
      <c r="D31" s="11">
        <v>40.03</v>
      </c>
      <c r="E31" s="11">
        <v>0.13450000000000001</v>
      </c>
      <c r="F31" s="11">
        <v>0.16969999999999999</v>
      </c>
      <c r="G31" s="11">
        <v>1.2999999999999999E-3</v>
      </c>
      <c r="H31" s="11">
        <v>4.4900000000000002E-2</v>
      </c>
      <c r="I31" s="11">
        <v>0.16</v>
      </c>
      <c r="J31" s="11">
        <v>8.3900000000000002E-2</v>
      </c>
      <c r="K31" s="11">
        <v>4.07E-2</v>
      </c>
      <c r="L31" s="11">
        <v>51.82</v>
      </c>
      <c r="M31" s="11">
        <v>0.69030000000000002</v>
      </c>
      <c r="N31" s="11">
        <v>0.63080000000000003</v>
      </c>
      <c r="O31" s="11">
        <v>0.2114</v>
      </c>
      <c r="P31" s="11">
        <v>3.04</v>
      </c>
      <c r="Q31" s="11">
        <v>0.1229</v>
      </c>
      <c r="R31" s="11">
        <v>0.5</v>
      </c>
      <c r="S31" s="11">
        <f t="shared" si="0"/>
        <v>97.680399999999992</v>
      </c>
      <c r="T31" s="12">
        <f t="shared" si="6"/>
        <v>1.2798399999999999</v>
      </c>
      <c r="U31" s="12">
        <f t="shared" si="7"/>
        <v>2.76525E-2</v>
      </c>
      <c r="V31" s="12">
        <f t="shared" si="8"/>
        <v>96.372907499999997</v>
      </c>
      <c r="W31" s="8"/>
    </row>
    <row r="32" spans="1:23" ht="16" x14ac:dyDescent="0.2">
      <c r="A32" s="6" t="s">
        <v>41</v>
      </c>
      <c r="B32" s="6" t="s">
        <v>40</v>
      </c>
      <c r="C32" s="11">
        <v>1.03E-2</v>
      </c>
      <c r="D32" s="11">
        <v>42</v>
      </c>
      <c r="E32" s="11">
        <v>0.105</v>
      </c>
      <c r="F32" s="11">
        <v>0.2407</v>
      </c>
      <c r="G32" s="11">
        <v>5.8400000000000001E-2</v>
      </c>
      <c r="H32" s="11">
        <v>6.4799999999999996E-2</v>
      </c>
      <c r="I32" s="11">
        <v>0</v>
      </c>
      <c r="J32" s="11">
        <v>4.4600000000000001E-2</v>
      </c>
      <c r="K32" s="11">
        <v>4.3099999999999999E-2</v>
      </c>
      <c r="L32" s="11">
        <v>54.68</v>
      </c>
      <c r="M32" s="11">
        <v>0.71550000000000002</v>
      </c>
      <c r="N32" s="11">
        <v>0.48209999999999997</v>
      </c>
      <c r="O32" s="11">
        <v>0.17150000000000001</v>
      </c>
      <c r="P32" s="11">
        <v>3.56</v>
      </c>
      <c r="Q32" s="11">
        <v>0.1143</v>
      </c>
      <c r="R32" s="11">
        <v>0.15</v>
      </c>
      <c r="S32" s="11">
        <f t="shared" si="0"/>
        <v>102.43</v>
      </c>
      <c r="T32" s="12">
        <f t="shared" si="6"/>
        <v>1.4987599999999999</v>
      </c>
      <c r="U32" s="12">
        <f t="shared" si="7"/>
        <v>2.5717500000000001E-2</v>
      </c>
      <c r="V32" s="12">
        <f t="shared" si="8"/>
        <v>100.9055225</v>
      </c>
      <c r="W32" s="8"/>
    </row>
    <row r="33" spans="1:23" ht="16" x14ac:dyDescent="0.2">
      <c r="A33" s="6" t="s">
        <v>42</v>
      </c>
      <c r="B33" s="6" t="s">
        <v>40</v>
      </c>
      <c r="C33" s="11">
        <v>0</v>
      </c>
      <c r="D33" s="11">
        <v>42.22</v>
      </c>
      <c r="E33" s="11">
        <v>0.1089</v>
      </c>
      <c r="F33" s="11">
        <v>0.27179999999999999</v>
      </c>
      <c r="G33" s="11">
        <v>0</v>
      </c>
      <c r="H33" s="11">
        <v>4.4200000000000003E-2</v>
      </c>
      <c r="I33" s="11">
        <v>7.2099999999999997E-2</v>
      </c>
      <c r="J33" s="11">
        <v>2.9399999999999999E-2</v>
      </c>
      <c r="K33" s="11">
        <v>5.4399999999999997E-2</v>
      </c>
      <c r="L33" s="11">
        <v>54.69</v>
      </c>
      <c r="M33" s="11">
        <v>0.72289999999999999</v>
      </c>
      <c r="N33" s="11">
        <v>0.44409999999999999</v>
      </c>
      <c r="O33" s="11">
        <v>0.1797</v>
      </c>
      <c r="P33" s="11">
        <v>3.66</v>
      </c>
      <c r="Q33" s="11">
        <v>5.6399999999999999E-2</v>
      </c>
      <c r="R33" s="11">
        <v>0.09</v>
      </c>
      <c r="S33" s="11">
        <f t="shared" si="0"/>
        <v>102.64389999999999</v>
      </c>
      <c r="T33" s="12">
        <f t="shared" si="6"/>
        <v>1.5408599999999999</v>
      </c>
      <c r="U33" s="12">
        <f t="shared" si="7"/>
        <v>1.269E-2</v>
      </c>
      <c r="V33" s="12">
        <f t="shared" si="8"/>
        <v>101.09034999999999</v>
      </c>
      <c r="W33" s="8"/>
    </row>
    <row r="34" spans="1:23" ht="16" x14ac:dyDescent="0.2">
      <c r="A34" s="6" t="s">
        <v>43</v>
      </c>
      <c r="B34" s="6" t="s">
        <v>40</v>
      </c>
      <c r="C34" s="11">
        <v>0</v>
      </c>
      <c r="D34" s="11">
        <v>41.99</v>
      </c>
      <c r="E34" s="11">
        <v>9.6299999999999997E-2</v>
      </c>
      <c r="F34" s="11">
        <v>0.32629999999999998</v>
      </c>
      <c r="G34" s="11">
        <v>5.9299999999999999E-2</v>
      </c>
      <c r="H34" s="11">
        <v>0.1258</v>
      </c>
      <c r="I34" s="11">
        <v>0</v>
      </c>
      <c r="J34" s="11">
        <v>7.6100000000000001E-2</v>
      </c>
      <c r="K34" s="11">
        <v>3.6299999999999999E-2</v>
      </c>
      <c r="L34" s="11">
        <v>54.25</v>
      </c>
      <c r="M34" s="11">
        <v>0.85829999999999995</v>
      </c>
      <c r="N34" s="11">
        <v>0.45040000000000002</v>
      </c>
      <c r="O34" s="11">
        <v>0.21279999999999999</v>
      </c>
      <c r="P34" s="11">
        <v>3.54</v>
      </c>
      <c r="Q34" s="11">
        <v>8.77E-2</v>
      </c>
      <c r="R34" s="11">
        <v>0.17</v>
      </c>
      <c r="S34" s="11">
        <f t="shared" si="0"/>
        <v>102.27930000000001</v>
      </c>
      <c r="T34" s="12">
        <f t="shared" si="6"/>
        <v>1.49034</v>
      </c>
      <c r="U34" s="12">
        <f t="shared" si="7"/>
        <v>1.97325E-2</v>
      </c>
      <c r="V34" s="12">
        <f t="shared" si="8"/>
        <v>100.7692275</v>
      </c>
      <c r="W34" s="8"/>
    </row>
    <row r="35" spans="1:23" ht="16" x14ac:dyDescent="0.2">
      <c r="A35" s="6" t="s">
        <v>29</v>
      </c>
      <c r="B35" s="6" t="s">
        <v>40</v>
      </c>
      <c r="C35" s="11">
        <v>1.0500000000000001E-2</v>
      </c>
      <c r="D35" s="11">
        <v>42.02</v>
      </c>
      <c r="E35" s="11">
        <v>0.13519999999999999</v>
      </c>
      <c r="F35" s="11">
        <v>0.31900000000000001</v>
      </c>
      <c r="G35" s="11">
        <v>0</v>
      </c>
      <c r="H35" s="11">
        <v>0.1166</v>
      </c>
      <c r="I35" s="11">
        <v>0.20430000000000001</v>
      </c>
      <c r="J35" s="11">
        <v>0.1008</v>
      </c>
      <c r="K35" s="11">
        <v>6.2100000000000002E-2</v>
      </c>
      <c r="L35" s="11">
        <v>54.29</v>
      </c>
      <c r="M35" s="11">
        <v>0.7742</v>
      </c>
      <c r="N35" s="11">
        <v>0.54759999999999998</v>
      </c>
      <c r="O35" s="11">
        <v>0.20250000000000001</v>
      </c>
      <c r="P35" s="11">
        <v>3.53</v>
      </c>
      <c r="Q35" s="11">
        <v>7.46E-2</v>
      </c>
      <c r="R35" s="11">
        <v>0.2</v>
      </c>
      <c r="S35" s="11">
        <f t="shared" si="0"/>
        <v>102.57690000000001</v>
      </c>
      <c r="T35" s="12">
        <f t="shared" si="6"/>
        <v>1.48613</v>
      </c>
      <c r="U35" s="12">
        <f t="shared" si="7"/>
        <v>1.6785000000000001E-2</v>
      </c>
      <c r="V35" s="12">
        <f t="shared" si="8"/>
        <v>101.07398500000001</v>
      </c>
      <c r="W35" s="8"/>
    </row>
    <row r="36" spans="1:23" ht="16" x14ac:dyDescent="0.2">
      <c r="A36" s="6" t="s">
        <v>44</v>
      </c>
      <c r="B36" s="6" t="s">
        <v>40</v>
      </c>
      <c r="C36" s="11">
        <v>0</v>
      </c>
      <c r="D36" s="11">
        <v>42.19</v>
      </c>
      <c r="E36" s="11">
        <v>6.4899999999999999E-2</v>
      </c>
      <c r="F36" s="11">
        <v>0.2331</v>
      </c>
      <c r="G36" s="11">
        <v>2.1000000000000001E-2</v>
      </c>
      <c r="H36" s="11">
        <v>0.1169</v>
      </c>
      <c r="I36" s="11">
        <v>3.1699999999999999E-2</v>
      </c>
      <c r="J36" s="11">
        <v>5.7799999999999997E-2</v>
      </c>
      <c r="K36" s="11">
        <v>8.1799999999999998E-2</v>
      </c>
      <c r="L36" s="11">
        <v>54.15</v>
      </c>
      <c r="M36" s="11">
        <v>0.94289999999999996</v>
      </c>
      <c r="N36" s="11">
        <v>0.60619999999999996</v>
      </c>
      <c r="O36" s="11">
        <v>0.21149999999999999</v>
      </c>
      <c r="P36" s="11">
        <v>3.46</v>
      </c>
      <c r="Q36" s="11">
        <v>0.14580000000000001</v>
      </c>
      <c r="R36" s="11">
        <v>0.23</v>
      </c>
      <c r="S36" s="11">
        <f t="shared" si="0"/>
        <v>102.5436</v>
      </c>
      <c r="T36" s="12">
        <f t="shared" si="6"/>
        <v>1.4566599999999998</v>
      </c>
      <c r="U36" s="12">
        <f t="shared" si="7"/>
        <v>3.2805000000000001E-2</v>
      </c>
      <c r="V36" s="12">
        <f t="shared" si="8"/>
        <v>101.054135</v>
      </c>
      <c r="W36" s="8"/>
    </row>
    <row r="37" spans="1:23" ht="16" x14ac:dyDescent="0.2">
      <c r="A37" s="6" t="s">
        <v>45</v>
      </c>
      <c r="B37" s="6" t="s">
        <v>40</v>
      </c>
      <c r="C37" s="11">
        <v>0</v>
      </c>
      <c r="D37" s="11">
        <v>42.43</v>
      </c>
      <c r="E37" s="11">
        <v>8.3500000000000005E-2</v>
      </c>
      <c r="F37" s="11">
        <v>0.3271</v>
      </c>
      <c r="G37" s="11">
        <v>0</v>
      </c>
      <c r="H37" s="11">
        <v>0.13339999999999999</v>
      </c>
      <c r="I37" s="11">
        <v>0</v>
      </c>
      <c r="J37" s="11">
        <v>9.2499999999999999E-2</v>
      </c>
      <c r="K37" s="11">
        <v>5.5199999999999999E-2</v>
      </c>
      <c r="L37" s="11">
        <v>54.01</v>
      </c>
      <c r="M37" s="11">
        <v>0.87590000000000001</v>
      </c>
      <c r="N37" s="11">
        <v>0.41970000000000002</v>
      </c>
      <c r="O37" s="11">
        <v>0.1094</v>
      </c>
      <c r="P37" s="11">
        <v>3.45</v>
      </c>
      <c r="Q37" s="11">
        <v>0.1022</v>
      </c>
      <c r="R37" s="11">
        <v>0.27</v>
      </c>
      <c r="S37" s="11">
        <f t="shared" si="0"/>
        <v>102.35889999999999</v>
      </c>
      <c r="T37" s="12">
        <f t="shared" si="6"/>
        <v>1.45245</v>
      </c>
      <c r="U37" s="12">
        <f t="shared" si="7"/>
        <v>2.2995000000000002E-2</v>
      </c>
      <c r="V37" s="12">
        <f t="shared" si="8"/>
        <v>100.883455</v>
      </c>
      <c r="W37" s="8"/>
    </row>
    <row r="38" spans="1:23" ht="16" x14ac:dyDescent="0.2">
      <c r="A38" s="6" t="s">
        <v>32</v>
      </c>
      <c r="B38" s="6" t="s">
        <v>40</v>
      </c>
      <c r="C38" s="11">
        <v>8.9999999999999993E-3</v>
      </c>
      <c r="D38" s="11">
        <v>41.93</v>
      </c>
      <c r="E38" s="11">
        <v>0.153</v>
      </c>
      <c r="F38" s="11">
        <v>0.2923</v>
      </c>
      <c r="G38" s="11">
        <v>8.8200000000000001E-2</v>
      </c>
      <c r="H38" s="11">
        <v>0.1295</v>
      </c>
      <c r="I38" s="11">
        <v>2.4500000000000001E-2</v>
      </c>
      <c r="J38" s="11">
        <v>0.11559999999999999</v>
      </c>
      <c r="K38" s="11">
        <v>7.5499999999999998E-2</v>
      </c>
      <c r="L38" s="11">
        <v>54.23</v>
      </c>
      <c r="M38" s="11">
        <v>0.76919999999999999</v>
      </c>
      <c r="N38" s="11">
        <v>0.50819999999999999</v>
      </c>
      <c r="O38" s="11">
        <v>0.21920000000000001</v>
      </c>
      <c r="P38" s="11">
        <v>3.46</v>
      </c>
      <c r="Q38" s="11">
        <v>7.8399999999999997E-2</v>
      </c>
      <c r="R38" s="11">
        <v>0.26</v>
      </c>
      <c r="S38" s="11">
        <f t="shared" si="0"/>
        <v>102.3336</v>
      </c>
      <c r="T38" s="12">
        <f t="shared" si="6"/>
        <v>1.4566599999999998</v>
      </c>
      <c r="U38" s="12">
        <f t="shared" si="7"/>
        <v>1.7639999999999999E-2</v>
      </c>
      <c r="V38" s="12">
        <f t="shared" si="8"/>
        <v>100.8593</v>
      </c>
      <c r="W38" s="8"/>
    </row>
    <row r="39" spans="1:23" ht="16" x14ac:dyDescent="0.2">
      <c r="A39" s="6" t="s">
        <v>46</v>
      </c>
      <c r="B39" s="6" t="s">
        <v>40</v>
      </c>
      <c r="C39" s="11">
        <v>2.3699999999999999E-2</v>
      </c>
      <c r="D39" s="11">
        <v>42.04</v>
      </c>
      <c r="E39" s="11">
        <v>9.8599999999999993E-2</v>
      </c>
      <c r="F39" s="11">
        <v>0.24460000000000001</v>
      </c>
      <c r="G39" s="11">
        <v>0.05</v>
      </c>
      <c r="H39" s="11">
        <v>7.5899999999999995E-2</v>
      </c>
      <c r="I39" s="11">
        <v>0</v>
      </c>
      <c r="J39" s="11">
        <v>9.4299999999999995E-2</v>
      </c>
      <c r="K39" s="11">
        <v>5.4899999999999997E-2</v>
      </c>
      <c r="L39" s="11">
        <v>54.66</v>
      </c>
      <c r="M39" s="11">
        <v>0.73760000000000003</v>
      </c>
      <c r="N39" s="11">
        <v>0.54520000000000002</v>
      </c>
      <c r="O39" s="11">
        <v>5.9799999999999999E-2</v>
      </c>
      <c r="P39" s="11">
        <v>3.61</v>
      </c>
      <c r="Q39" s="11">
        <v>9.1300000000000006E-2</v>
      </c>
      <c r="R39" s="11">
        <v>0.11</v>
      </c>
      <c r="S39" s="11">
        <f t="shared" si="0"/>
        <v>102.47219999999999</v>
      </c>
      <c r="T39" s="12">
        <f t="shared" si="6"/>
        <v>1.5198099999999999</v>
      </c>
      <c r="U39" s="12">
        <f t="shared" si="7"/>
        <v>2.0542500000000002E-2</v>
      </c>
      <c r="V39" s="12">
        <f t="shared" si="8"/>
        <v>100.93184749999999</v>
      </c>
      <c r="W39" s="8"/>
    </row>
    <row r="40" spans="1:23" ht="16" x14ac:dyDescent="0.2">
      <c r="A40" s="6" t="s">
        <v>47</v>
      </c>
      <c r="B40" s="6" t="s">
        <v>40</v>
      </c>
      <c r="C40" s="11">
        <v>9.1999999999999998E-3</v>
      </c>
      <c r="D40" s="11">
        <v>42.38</v>
      </c>
      <c r="E40" s="11">
        <v>4.2299999999999997E-2</v>
      </c>
      <c r="F40" s="11">
        <v>4.5600000000000002E-2</v>
      </c>
      <c r="G40" s="11">
        <v>1.2800000000000001E-2</v>
      </c>
      <c r="H40" s="11">
        <v>3.1899999999999998E-2</v>
      </c>
      <c r="I40" s="11">
        <v>9.4299999999999995E-2</v>
      </c>
      <c r="J40" s="11">
        <v>3.5900000000000001E-2</v>
      </c>
      <c r="K40" s="11">
        <v>0</v>
      </c>
      <c r="L40" s="11">
        <v>55.86</v>
      </c>
      <c r="M40" s="11">
        <v>0.27510000000000001</v>
      </c>
      <c r="N40" s="11">
        <v>3.7100000000000001E-2</v>
      </c>
      <c r="O40" s="11">
        <v>0</v>
      </c>
      <c r="P40" s="11">
        <v>3.82</v>
      </c>
      <c r="Q40" s="11">
        <v>1.9300000000000001E-2</v>
      </c>
      <c r="R40" s="11"/>
      <c r="S40" s="11">
        <f t="shared" si="0"/>
        <v>102.65429999999998</v>
      </c>
      <c r="T40" s="12">
        <f t="shared" si="6"/>
        <v>1.60822</v>
      </c>
      <c r="U40" s="12">
        <f t="shared" si="7"/>
        <v>4.3425E-3</v>
      </c>
      <c r="V40" s="12">
        <f t="shared" si="8"/>
        <v>101.04173749999998</v>
      </c>
      <c r="W40" s="8"/>
    </row>
    <row r="41" spans="1:23" ht="16" x14ac:dyDescent="0.2">
      <c r="A41" s="6" t="s">
        <v>36</v>
      </c>
      <c r="B41" s="6" t="s">
        <v>40</v>
      </c>
      <c r="C41" s="11">
        <v>7.1000000000000004E-3</v>
      </c>
      <c r="D41" s="11">
        <v>42.15</v>
      </c>
      <c r="E41" s="11">
        <v>3.32E-2</v>
      </c>
      <c r="F41" s="11">
        <v>0.29299999999999998</v>
      </c>
      <c r="G41" s="11">
        <v>5.8400000000000001E-2</v>
      </c>
      <c r="H41" s="11">
        <v>0.1113</v>
      </c>
      <c r="I41" s="11">
        <v>4.2099999999999999E-2</v>
      </c>
      <c r="J41" s="11">
        <v>8.3900000000000002E-2</v>
      </c>
      <c r="K41" s="11">
        <v>5.1299999999999998E-2</v>
      </c>
      <c r="L41" s="11">
        <v>53.99</v>
      </c>
      <c r="M41" s="11">
        <v>0.84279999999999999</v>
      </c>
      <c r="N41" s="11">
        <v>0.46279999999999999</v>
      </c>
      <c r="O41" s="11">
        <v>7.5899999999999995E-2</v>
      </c>
      <c r="P41" s="11">
        <v>3.47</v>
      </c>
      <c r="Q41" s="11">
        <v>0.1024</v>
      </c>
      <c r="R41" s="11">
        <v>0.23</v>
      </c>
      <c r="S41" s="11">
        <f t="shared" si="0"/>
        <v>101.9971</v>
      </c>
      <c r="T41" s="12">
        <f t="shared" si="6"/>
        <v>1.4608700000000001</v>
      </c>
      <c r="U41" s="12">
        <f t="shared" si="7"/>
        <v>2.3040000000000001E-2</v>
      </c>
      <c r="V41" s="12">
        <f t="shared" si="8"/>
        <v>100.51319000000001</v>
      </c>
      <c r="W41" s="8"/>
    </row>
    <row r="42" spans="1:23" ht="16" x14ac:dyDescent="0.2">
      <c r="A42" s="6" t="s">
        <v>48</v>
      </c>
      <c r="B42" s="6" t="s">
        <v>40</v>
      </c>
      <c r="C42" s="11">
        <v>0</v>
      </c>
      <c r="D42" s="11">
        <v>42.06</v>
      </c>
      <c r="E42" s="11">
        <v>0.13300000000000001</v>
      </c>
      <c r="F42" s="11">
        <v>0.2959</v>
      </c>
      <c r="G42" s="11">
        <v>4.0000000000000002E-4</v>
      </c>
      <c r="H42" s="11">
        <v>0.12670000000000001</v>
      </c>
      <c r="I42" s="11">
        <v>2.4E-2</v>
      </c>
      <c r="J42" s="11">
        <v>0.1095</v>
      </c>
      <c r="K42" s="11">
        <v>4.1500000000000002E-2</v>
      </c>
      <c r="L42" s="11">
        <v>54.29</v>
      </c>
      <c r="M42" s="11">
        <v>0.73619999999999997</v>
      </c>
      <c r="N42" s="11">
        <v>0.61319999999999997</v>
      </c>
      <c r="O42" s="11">
        <v>0.18010000000000001</v>
      </c>
      <c r="P42" s="11">
        <v>3.42</v>
      </c>
      <c r="Q42" s="11">
        <v>6.3399999999999998E-2</v>
      </c>
      <c r="R42" s="11">
        <v>0.31</v>
      </c>
      <c r="S42" s="11">
        <f t="shared" si="0"/>
        <v>102.40390000000001</v>
      </c>
      <c r="T42" s="12">
        <f t="shared" si="6"/>
        <v>1.4398199999999999</v>
      </c>
      <c r="U42" s="12">
        <f t="shared" si="7"/>
        <v>1.4265E-2</v>
      </c>
      <c r="V42" s="12">
        <f t="shared" si="8"/>
        <v>100.949815</v>
      </c>
      <c r="W42" s="8"/>
    </row>
    <row r="43" spans="1:23" ht="16" x14ac:dyDescent="0.2">
      <c r="A43" s="6" t="s">
        <v>49</v>
      </c>
      <c r="B43" s="6" t="s">
        <v>40</v>
      </c>
      <c r="C43" s="11">
        <v>0</v>
      </c>
      <c r="D43" s="11">
        <v>42.34</v>
      </c>
      <c r="E43" s="11">
        <v>0.1071</v>
      </c>
      <c r="F43" s="11">
        <v>0.24579999999999999</v>
      </c>
      <c r="G43" s="11">
        <v>4.1500000000000002E-2</v>
      </c>
      <c r="H43" s="11">
        <v>0.1148</v>
      </c>
      <c r="I43" s="11">
        <v>0</v>
      </c>
      <c r="J43" s="11">
        <v>0.1138</v>
      </c>
      <c r="K43" s="11">
        <v>5.0500000000000003E-2</v>
      </c>
      <c r="L43" s="11">
        <v>54.93</v>
      </c>
      <c r="M43" s="11">
        <v>0.64470000000000005</v>
      </c>
      <c r="N43" s="11">
        <v>0.25979999999999998</v>
      </c>
      <c r="O43" s="11">
        <v>0.20169999999999999</v>
      </c>
      <c r="P43" s="11">
        <v>3.73</v>
      </c>
      <c r="Q43" s="11">
        <v>6.2100000000000002E-2</v>
      </c>
      <c r="R43" s="11">
        <v>0.03</v>
      </c>
      <c r="S43" s="11">
        <f t="shared" si="0"/>
        <v>102.87180000000001</v>
      </c>
      <c r="T43" s="12">
        <f t="shared" si="6"/>
        <v>1.57033</v>
      </c>
      <c r="U43" s="12">
        <f t="shared" si="7"/>
        <v>1.3972500000000001E-2</v>
      </c>
      <c r="V43" s="12">
        <f t="shared" si="8"/>
        <v>101.2874975</v>
      </c>
      <c r="W43" s="8"/>
    </row>
    <row r="44" spans="1:23" ht="16" x14ac:dyDescent="0.2">
      <c r="A44" s="6"/>
      <c r="B44" s="6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W44" s="8"/>
    </row>
    <row r="45" spans="1:23" ht="16" x14ac:dyDescent="0.2">
      <c r="A45" s="6" t="s">
        <v>39</v>
      </c>
      <c r="B45" s="6" t="s">
        <v>40</v>
      </c>
      <c r="C45" s="11">
        <f>AVERAGE(C29:C42)</f>
        <v>2.3707142857142854E-2</v>
      </c>
      <c r="D45" s="11">
        <f>AVERAGE(D29:D42)</f>
        <v>42.011428571428574</v>
      </c>
      <c r="E45" s="11">
        <f t="shared" ref="E45:Q45" si="9">AVERAGE(E29:E42)</f>
        <v>9.1928571428571429E-2</v>
      </c>
      <c r="F45" s="11">
        <f>AVERAGE(F29:F42)</f>
        <v>0.24597857142857144</v>
      </c>
      <c r="G45" s="11">
        <f>AVERAGE(G29:G42)</f>
        <v>2.7635714285714284E-2</v>
      </c>
      <c r="H45" s="11">
        <f>AVERAGE(H29:H42)</f>
        <v>9.8478571428571443E-2</v>
      </c>
      <c r="I45" s="11">
        <f t="shared" si="9"/>
        <v>4.6642857142857146E-2</v>
      </c>
      <c r="J45" s="11">
        <f t="shared" si="9"/>
        <v>7.9221428571428582E-2</v>
      </c>
      <c r="K45" s="11">
        <f>AVERAGE(K29:K42)</f>
        <v>5.0821428571428566E-2</v>
      </c>
      <c r="L45" s="11">
        <f>AVERAGE(L29:L42)</f>
        <v>54.255714285714284</v>
      </c>
      <c r="M45" s="11">
        <f>AVERAGE(M29:M42)</f>
        <v>0.74931428571428582</v>
      </c>
      <c r="N45" s="11">
        <f>AVERAGE(N29:N42)</f>
        <v>0.47515714285714283</v>
      </c>
      <c r="O45" s="11">
        <f>AVERAGE(O29:O42)</f>
        <v>0.15015000000000001</v>
      </c>
      <c r="P45" s="11">
        <f t="shared" si="9"/>
        <v>3.4757142857142855</v>
      </c>
      <c r="Q45" s="11">
        <f t="shared" si="9"/>
        <v>9.1835714285714271E-2</v>
      </c>
      <c r="R45" s="11">
        <v>0.23</v>
      </c>
      <c r="S45" s="11">
        <f t="shared" si="0"/>
        <v>102.08002142857144</v>
      </c>
      <c r="T45" s="12">
        <f t="shared" si="6"/>
        <v>1.4632757142857142</v>
      </c>
      <c r="U45" s="12">
        <f t="shared" si="7"/>
        <v>2.066303571428571E-2</v>
      </c>
      <c r="V45" s="12">
        <f t="shared" si="8"/>
        <v>100.59608267857145</v>
      </c>
      <c r="W45" s="8"/>
    </row>
    <row r="46" spans="1:23" ht="16" x14ac:dyDescent="0.2">
      <c r="A46" s="6" t="s">
        <v>51</v>
      </c>
      <c r="B46" s="6"/>
      <c r="C46" s="11">
        <f>STDEV(C29:C42)</f>
        <v>6.5803594293761966E-2</v>
      </c>
      <c r="D46" s="11">
        <f>STDEV(D29:D42)</f>
        <v>0.59545531567619114</v>
      </c>
      <c r="E46" s="11">
        <f t="shared" ref="E46:Q46" si="10">STDEV(E29:E42)</f>
        <v>3.9275916060832826E-2</v>
      </c>
      <c r="F46" s="11">
        <f>STDEV(F29:F42)</f>
        <v>8.6863865007009863E-2</v>
      </c>
      <c r="G46" s="11">
        <f>STDEV(G29:G42)</f>
        <v>3.0265100671917792E-2</v>
      </c>
      <c r="H46" s="11">
        <f>STDEV(H29:H42)</f>
        <v>4.1976920005960525E-2</v>
      </c>
      <c r="I46" s="11">
        <f t="shared" si="10"/>
        <v>6.5000091293257942E-2</v>
      </c>
      <c r="J46" s="11">
        <f t="shared" si="10"/>
        <v>2.7376496898207776E-2</v>
      </c>
      <c r="K46" s="11">
        <f>STDEV(K29:K42)</f>
        <v>1.9892177765738379E-2</v>
      </c>
      <c r="L46" s="11">
        <f>STDEV(L29:L42)</f>
        <v>0.86823175110472273</v>
      </c>
      <c r="M46" s="11">
        <f>STDEV(M29:M42)</f>
        <v>0.15773521560437304</v>
      </c>
      <c r="N46" s="11">
        <f>STDEV(N29:N42)</f>
        <v>0.14447650175872756</v>
      </c>
      <c r="O46" s="11">
        <f>STDEV(O29:O42)</f>
        <v>7.5622257102196902E-2</v>
      </c>
      <c r="P46" s="11">
        <f t="shared" si="10"/>
        <v>0.1840031055638541</v>
      </c>
      <c r="Q46" s="11">
        <f t="shared" si="10"/>
        <v>3.2088929486731088E-2</v>
      </c>
      <c r="S46" s="11"/>
      <c r="T46" s="13"/>
      <c r="U46" s="13"/>
      <c r="V46" s="7"/>
      <c r="W46" s="8"/>
    </row>
    <row r="47" spans="1:23" ht="17" thickBo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5"/>
      <c r="U47" s="15"/>
      <c r="V47" s="15"/>
      <c r="W47" s="8"/>
    </row>
    <row r="48" spans="1:23" ht="16" x14ac:dyDescent="0.2">
      <c r="A48" s="8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7"/>
      <c r="U48" s="7"/>
      <c r="V48" s="7"/>
      <c r="W48" s="8"/>
    </row>
    <row r="49" spans="1:23" ht="16" x14ac:dyDescent="0.2">
      <c r="A49" s="8" t="s">
        <v>50</v>
      </c>
      <c r="B49" s="6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3"/>
      <c r="U49" s="13"/>
      <c r="V49" s="13"/>
      <c r="W49" s="8"/>
    </row>
    <row r="50" spans="1:23" ht="16" x14ac:dyDescent="0.2">
      <c r="A50" s="8"/>
      <c r="B50" s="8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13"/>
      <c r="V50" s="7"/>
      <c r="W50" s="8"/>
    </row>
    <row r="51" spans="1:23" x14ac:dyDescent="0.2">
      <c r="T51" s="2"/>
      <c r="U51" s="2"/>
      <c r="V51" s="2"/>
    </row>
    <row r="52" spans="1:23" x14ac:dyDescent="0.2">
      <c r="T52" s="2"/>
      <c r="U52" s="2"/>
      <c r="V52" s="2"/>
    </row>
    <row r="53" spans="1:23" x14ac:dyDescent="0.2">
      <c r="T53" s="2"/>
      <c r="U53" s="2"/>
      <c r="V53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Barrie</dc:creator>
  <cp:lastModifiedBy>Christine Elrod</cp:lastModifiedBy>
  <dcterms:created xsi:type="dcterms:W3CDTF">2022-06-23T10:57:23Z</dcterms:created>
  <dcterms:modified xsi:type="dcterms:W3CDTF">2023-06-01T18:19:06Z</dcterms:modified>
</cp:coreProperties>
</file>