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Aug-21/Deposits Aug-21/AM-21-88001/"/>
    </mc:Choice>
  </mc:AlternateContent>
  <xr:revisionPtr revIDLastSave="2" documentId="13_ncr:1_{F61B5AD4-3BC5-3E45-8E7A-288FE46D1869}" xr6:coauthVersionLast="46" xr6:coauthVersionMax="46" xr10:uidLastSave="{88AAC41C-E0FF-4C15-A366-C8A9DE344B8A}"/>
  <bookViews>
    <workbookView xWindow="0" yWindow="33" windowWidth="17233" windowHeight="13767" xr2:uid="{4CA47F20-1932-4145-AAFA-FE4D419BE45E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W53" i="1" l="1"/>
  <c r="EV53" i="1"/>
  <c r="EU53" i="1"/>
  <c r="ET53" i="1"/>
  <c r="ES53" i="1"/>
  <c r="ER53" i="1"/>
  <c r="EQ53" i="1"/>
  <c r="EN53" i="1"/>
  <c r="EM53" i="1"/>
  <c r="EL53" i="1"/>
  <c r="EK53" i="1"/>
  <c r="EJ53" i="1"/>
  <c r="EI53" i="1"/>
  <c r="EH53" i="1"/>
  <c r="EG53" i="1"/>
  <c r="EF53" i="1"/>
  <c r="EE53" i="1"/>
  <c r="ED53" i="1"/>
  <c r="EC53" i="1"/>
  <c r="EB53" i="1"/>
  <c r="DX53" i="1"/>
  <c r="DW53" i="1"/>
  <c r="DV53" i="1"/>
  <c r="DU53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F53" i="1"/>
  <c r="DE53" i="1"/>
  <c r="DB53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EW52" i="1"/>
  <c r="EV52" i="1"/>
  <c r="EU52" i="1"/>
  <c r="ET52" i="1"/>
  <c r="ES52" i="1"/>
  <c r="ER52" i="1"/>
  <c r="EQ52" i="1"/>
  <c r="EN52" i="1"/>
  <c r="EM52" i="1"/>
  <c r="EL52" i="1"/>
  <c r="EK52" i="1"/>
  <c r="EJ52" i="1"/>
  <c r="EI52" i="1"/>
  <c r="EH52" i="1"/>
  <c r="EG52" i="1"/>
  <c r="EF52" i="1"/>
  <c r="EE52" i="1"/>
  <c r="ED52" i="1"/>
  <c r="EC52" i="1"/>
  <c r="EB52" i="1"/>
  <c r="DY52" i="1"/>
  <c r="DX52" i="1"/>
  <c r="DW52" i="1"/>
  <c r="DV52" i="1"/>
  <c r="DU52" i="1"/>
  <c r="DT52" i="1"/>
  <c r="DS52" i="1"/>
  <c r="DR52" i="1"/>
  <c r="DQ52" i="1"/>
  <c r="DP52" i="1"/>
  <c r="DO52" i="1"/>
  <c r="DN52" i="1"/>
  <c r="DM52" i="1"/>
  <c r="DL52" i="1"/>
  <c r="DK52" i="1"/>
  <c r="DJ52" i="1"/>
  <c r="DI52" i="1"/>
  <c r="DH52" i="1"/>
  <c r="DG52" i="1"/>
  <c r="DF52" i="1"/>
  <c r="DE52" i="1"/>
  <c r="DB52" i="1"/>
  <c r="DA52" i="1"/>
  <c r="CZ52" i="1"/>
  <c r="CY52" i="1"/>
  <c r="CX52" i="1"/>
  <c r="CW52" i="1"/>
  <c r="CV52" i="1"/>
  <c r="CU52" i="1"/>
  <c r="CT52" i="1"/>
  <c r="CS52" i="1"/>
  <c r="CR52" i="1"/>
  <c r="CQ52" i="1"/>
  <c r="CP52" i="1"/>
  <c r="CO52" i="1"/>
  <c r="CN52" i="1"/>
  <c r="CM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EW51" i="1"/>
  <c r="EV51" i="1"/>
  <c r="EU51" i="1"/>
  <c r="ET51" i="1"/>
  <c r="ES51" i="1"/>
  <c r="ER51" i="1"/>
  <c r="EQ51" i="1"/>
  <c r="EN51" i="1"/>
  <c r="EM51" i="1"/>
  <c r="EL51" i="1"/>
  <c r="EK51" i="1"/>
  <c r="EJ51" i="1"/>
  <c r="EI51" i="1"/>
  <c r="EH51" i="1"/>
  <c r="EG51" i="1"/>
  <c r="EF51" i="1"/>
  <c r="EE51" i="1"/>
  <c r="ED51" i="1"/>
  <c r="EC51" i="1"/>
  <c r="EB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CT48" i="1"/>
  <c r="CY47" i="1"/>
  <c r="CX47" i="1"/>
  <c r="CW47" i="1"/>
  <c r="CV47" i="1"/>
  <c r="CU47" i="1"/>
  <c r="CT47" i="1"/>
  <c r="CR47" i="1"/>
  <c r="CQ47" i="1"/>
  <c r="CP47" i="1"/>
  <c r="CO47" i="1"/>
  <c r="CN47" i="1"/>
  <c r="CM47" i="1"/>
  <c r="DY39" i="1"/>
  <c r="K25" i="1"/>
  <c r="CS22" i="1"/>
  <c r="CS27" i="1" s="1"/>
  <c r="CO22" i="1"/>
  <c r="CO26" i="1" s="1"/>
  <c r="AX22" i="1"/>
  <c r="AX26" i="1" s="1"/>
  <c r="AW22" i="1"/>
  <c r="AW26" i="1" s="1"/>
  <c r="AV22" i="1"/>
  <c r="AV25" i="1" s="1"/>
  <c r="AU22" i="1"/>
  <c r="AU25" i="1" s="1"/>
  <c r="AT22" i="1"/>
  <c r="AT27" i="1" s="1"/>
  <c r="AS22" i="1"/>
  <c r="AS27" i="1" s="1"/>
  <c r="AR22" i="1"/>
  <c r="AR25" i="1" s="1"/>
  <c r="AQ22" i="1"/>
  <c r="AP22" i="1"/>
  <c r="AO22" i="1"/>
  <c r="AN22" i="1"/>
  <c r="AN26" i="1" s="1"/>
  <c r="AM22" i="1"/>
  <c r="AM27" i="1" s="1"/>
  <c r="AL22" i="1"/>
  <c r="AL25" i="1" s="1"/>
  <c r="AK22" i="1"/>
  <c r="AK25" i="1" s="1"/>
  <c r="AJ22" i="1"/>
  <c r="AJ25" i="1" s="1"/>
  <c r="AI22" i="1"/>
  <c r="AH22" i="1"/>
  <c r="AH29" i="1" s="1"/>
  <c r="AG22" i="1"/>
  <c r="AF22" i="1"/>
  <c r="AF26" i="1" s="1"/>
  <c r="AE22" i="1"/>
  <c r="AE29" i="1" s="1"/>
  <c r="AD22" i="1"/>
  <c r="AD27" i="1" s="1"/>
  <c r="AC22" i="1"/>
  <c r="AC27" i="1" s="1"/>
  <c r="AB22" i="1"/>
  <c r="AA22" i="1"/>
  <c r="Z22" i="1"/>
  <c r="Z28" i="1" s="1"/>
  <c r="Y22" i="1"/>
  <c r="Y28" i="1" s="1"/>
  <c r="X22" i="1"/>
  <c r="W22" i="1"/>
  <c r="V22" i="1"/>
  <c r="V27" i="1" s="1"/>
  <c r="U22" i="1"/>
  <c r="U27" i="1" s="1"/>
  <c r="T22" i="1"/>
  <c r="T25" i="1" s="1"/>
  <c r="Q22" i="1"/>
  <c r="P22" i="1"/>
  <c r="O22" i="1"/>
  <c r="N22" i="1"/>
  <c r="N26" i="1" s="1"/>
  <c r="M22" i="1"/>
  <c r="M25" i="1" s="1"/>
  <c r="L22" i="1"/>
  <c r="L25" i="1" s="1"/>
  <c r="K22" i="1"/>
  <c r="J22" i="1"/>
  <c r="J25" i="1" s="1"/>
  <c r="I22" i="1"/>
  <c r="H22" i="1"/>
  <c r="H28" i="1" s="1"/>
  <c r="G22" i="1"/>
  <c r="F22" i="1"/>
  <c r="F26" i="1" s="1"/>
  <c r="E22" i="1"/>
  <c r="D22" i="1"/>
  <c r="D25" i="1" s="1"/>
  <c r="C22" i="1"/>
  <c r="C25" i="1" s="1"/>
  <c r="B22" i="1"/>
  <c r="B25" i="1" s="1"/>
  <c r="EW21" i="1"/>
  <c r="EW22" i="1" s="1"/>
  <c r="EW27" i="1" s="1"/>
  <c r="EV21" i="1"/>
  <c r="EV22" i="1" s="1"/>
  <c r="EU21" i="1"/>
  <c r="EU22" i="1" s="1"/>
  <c r="ET21" i="1"/>
  <c r="ET22" i="1" s="1"/>
  <c r="ES21" i="1"/>
  <c r="ES22" i="1" s="1"/>
  <c r="ER21" i="1"/>
  <c r="ER22" i="1" s="1"/>
  <c r="EQ21" i="1"/>
  <c r="EQ22" i="1" s="1"/>
  <c r="EN21" i="1"/>
  <c r="EN22" i="1" s="1"/>
  <c r="EM21" i="1"/>
  <c r="EM22" i="1" s="1"/>
  <c r="EL21" i="1"/>
  <c r="EL22" i="1" s="1"/>
  <c r="EK21" i="1"/>
  <c r="EK22" i="1" s="1"/>
  <c r="EK27" i="1" s="1"/>
  <c r="EJ21" i="1"/>
  <c r="EJ22" i="1" s="1"/>
  <c r="EI21" i="1"/>
  <c r="EI22" i="1" s="1"/>
  <c r="EH21" i="1"/>
  <c r="EH22" i="1" s="1"/>
  <c r="EH26" i="1" s="1"/>
  <c r="EG21" i="1"/>
  <c r="EG22" i="1" s="1"/>
  <c r="EG28" i="1" s="1"/>
  <c r="EF21" i="1"/>
  <c r="EF22" i="1" s="1"/>
  <c r="EE21" i="1"/>
  <c r="EE22" i="1" s="1"/>
  <c r="EE27" i="1" s="1"/>
  <c r="ED21" i="1"/>
  <c r="ED22" i="1" s="1"/>
  <c r="EC21" i="1"/>
  <c r="EC22" i="1" s="1"/>
  <c r="EB21" i="1"/>
  <c r="EB22" i="1" s="1"/>
  <c r="DY21" i="1"/>
  <c r="DY22" i="1" s="1"/>
  <c r="DX21" i="1"/>
  <c r="DX22" i="1" s="1"/>
  <c r="DX28" i="1" s="1"/>
  <c r="DW21" i="1"/>
  <c r="DW22" i="1" s="1"/>
  <c r="DW28" i="1" s="1"/>
  <c r="DV21" i="1"/>
  <c r="DV22" i="1" s="1"/>
  <c r="DU21" i="1"/>
  <c r="DU22" i="1" s="1"/>
  <c r="DT21" i="1"/>
  <c r="DT22" i="1" s="1"/>
  <c r="DS21" i="1"/>
  <c r="DS22" i="1" s="1"/>
  <c r="DR21" i="1"/>
  <c r="DR22" i="1" s="1"/>
  <c r="DQ21" i="1"/>
  <c r="DQ22" i="1" s="1"/>
  <c r="DP21" i="1"/>
  <c r="DP22" i="1" s="1"/>
  <c r="DP26" i="1" s="1"/>
  <c r="DO21" i="1"/>
  <c r="DO22" i="1" s="1"/>
  <c r="DO26" i="1" s="1"/>
  <c r="DN21" i="1"/>
  <c r="DN22" i="1" s="1"/>
  <c r="DN26" i="1" s="1"/>
  <c r="DM21" i="1"/>
  <c r="DM22" i="1" s="1"/>
  <c r="DM27" i="1" s="1"/>
  <c r="DL21" i="1"/>
  <c r="DL22" i="1" s="1"/>
  <c r="DK21" i="1"/>
  <c r="DK22" i="1" s="1"/>
  <c r="DJ21" i="1"/>
  <c r="DJ22" i="1" s="1"/>
  <c r="DI21" i="1"/>
  <c r="DI22" i="1" s="1"/>
  <c r="DH21" i="1"/>
  <c r="DH22" i="1" s="1"/>
  <c r="DG21" i="1"/>
  <c r="DG22" i="1" s="1"/>
  <c r="DF21" i="1"/>
  <c r="DF22" i="1" s="1"/>
  <c r="DF26" i="1" s="1"/>
  <c r="DE21" i="1"/>
  <c r="DE22" i="1" s="1"/>
  <c r="DE27" i="1" s="1"/>
  <c r="DB21" i="1"/>
  <c r="DB22" i="1" s="1"/>
  <c r="DA21" i="1"/>
  <c r="DA22" i="1" s="1"/>
  <c r="CZ21" i="1"/>
  <c r="CZ22" i="1" s="1"/>
  <c r="CY21" i="1"/>
  <c r="CY22" i="1" s="1"/>
  <c r="CX21" i="1"/>
  <c r="CX22" i="1" s="1"/>
  <c r="CW21" i="1"/>
  <c r="CW22" i="1" s="1"/>
  <c r="CV21" i="1"/>
  <c r="CV22" i="1" s="1"/>
  <c r="CV25" i="1" s="1"/>
  <c r="CU21" i="1"/>
  <c r="CU22" i="1" s="1"/>
  <c r="CT21" i="1"/>
  <c r="CT22" i="1" s="1"/>
  <c r="CS21" i="1"/>
  <c r="CR21" i="1"/>
  <c r="CR22" i="1" s="1"/>
  <c r="CQ21" i="1"/>
  <c r="CQ22" i="1" s="1"/>
  <c r="CP21" i="1"/>
  <c r="CP22" i="1" s="1"/>
  <c r="CO21" i="1"/>
  <c r="CN21" i="1"/>
  <c r="CN22" i="1" s="1"/>
  <c r="CM21" i="1"/>
  <c r="CM22" i="1" s="1"/>
  <c r="CJ21" i="1"/>
  <c r="CJ22" i="1" s="1"/>
  <c r="CI21" i="1"/>
  <c r="CI22" i="1" s="1"/>
  <c r="CH21" i="1"/>
  <c r="CH22" i="1" s="1"/>
  <c r="CF21" i="1"/>
  <c r="CF22" i="1" s="1"/>
  <c r="CE21" i="1"/>
  <c r="CE22" i="1" s="1"/>
  <c r="CD21" i="1"/>
  <c r="CD22" i="1" s="1"/>
  <c r="CC21" i="1"/>
  <c r="CC22" i="1" s="1"/>
  <c r="CC27" i="1" s="1"/>
  <c r="CB21" i="1"/>
  <c r="CB22" i="1" s="1"/>
  <c r="CA21" i="1"/>
  <c r="CA22" i="1" s="1"/>
  <c r="BZ21" i="1"/>
  <c r="BZ22" i="1" s="1"/>
  <c r="BX21" i="1"/>
  <c r="BX22" i="1" s="1"/>
  <c r="BW21" i="1"/>
  <c r="BW22" i="1" s="1"/>
  <c r="BV21" i="1"/>
  <c r="BV22" i="1" s="1"/>
  <c r="BV26" i="1" s="1"/>
  <c r="BU21" i="1"/>
  <c r="BU22" i="1" s="1"/>
  <c r="BT21" i="1"/>
  <c r="BT22" i="1" s="1"/>
  <c r="BS21" i="1"/>
  <c r="BS22" i="1" s="1"/>
  <c r="BR21" i="1"/>
  <c r="BR22" i="1" s="1"/>
  <c r="BQ21" i="1"/>
  <c r="BQ22" i="1" s="1"/>
  <c r="BP21" i="1"/>
  <c r="BP22" i="1" s="1"/>
  <c r="BO21" i="1"/>
  <c r="BO22" i="1" s="1"/>
  <c r="BN21" i="1"/>
  <c r="BN22" i="1" s="1"/>
  <c r="BM21" i="1"/>
  <c r="BM22" i="1" s="1"/>
  <c r="BM25" i="1" s="1"/>
  <c r="BL21" i="1"/>
  <c r="BL22" i="1" s="1"/>
  <c r="BK21" i="1"/>
  <c r="BK22" i="1" s="1"/>
  <c r="BJ21" i="1"/>
  <c r="BJ22" i="1" s="1"/>
  <c r="BI21" i="1"/>
  <c r="BI22" i="1" s="1"/>
  <c r="BH21" i="1"/>
  <c r="BH22" i="1" s="1"/>
  <c r="BG21" i="1"/>
  <c r="BG22" i="1" s="1"/>
  <c r="BF21" i="1"/>
  <c r="BF22" i="1" s="1"/>
  <c r="BF25" i="1" s="1"/>
  <c r="BE21" i="1"/>
  <c r="BE22" i="1" s="1"/>
  <c r="BD21" i="1"/>
  <c r="BD22" i="1" s="1"/>
  <c r="BC21" i="1"/>
  <c r="BC22" i="1" s="1"/>
  <c r="BB21" i="1"/>
  <c r="BB22" i="1" s="1"/>
  <c r="BA21" i="1"/>
  <c r="BA22" i="1" s="1"/>
  <c r="CG12" i="1"/>
  <c r="CG21" i="1" s="1"/>
  <c r="CG22" i="1" s="1"/>
  <c r="BY12" i="1"/>
  <c r="BY21" i="1" s="1"/>
  <c r="BY22" i="1" s="1"/>
  <c r="U25" i="1" l="1"/>
  <c r="Y26" i="1"/>
  <c r="L27" i="1"/>
  <c r="CO28" i="1"/>
  <c r="V25" i="1"/>
  <c r="Z26" i="1"/>
  <c r="AK27" i="1"/>
  <c r="AK42" i="1" s="1"/>
  <c r="U29" i="1"/>
  <c r="AV26" i="1"/>
  <c r="AL27" i="1"/>
  <c r="V29" i="1"/>
  <c r="AT25" i="1"/>
  <c r="F25" i="1"/>
  <c r="V30" i="1"/>
  <c r="H25" i="1"/>
  <c r="AD30" i="1"/>
  <c r="AS25" i="1"/>
  <c r="D32" i="1"/>
  <c r="CP33" i="1"/>
  <c r="CP34" i="1"/>
  <c r="CP32" i="1"/>
  <c r="CP40" i="1" s="1"/>
  <c r="CP30" i="1"/>
  <c r="CP29" i="1"/>
  <c r="CP25" i="1"/>
  <c r="CP27" i="1"/>
  <c r="CP31" i="1"/>
  <c r="CP28" i="1"/>
  <c r="CP26" i="1"/>
  <c r="BA34" i="1"/>
  <c r="BA33" i="1"/>
  <c r="BA32" i="1"/>
  <c r="BA40" i="1" s="1"/>
  <c r="BA30" i="1"/>
  <c r="BA31" i="1"/>
  <c r="BA29" i="1"/>
  <c r="BA25" i="1"/>
  <c r="BA27" i="1"/>
  <c r="BA26" i="1"/>
  <c r="BA28" i="1"/>
  <c r="CQ34" i="1"/>
  <c r="CQ32" i="1"/>
  <c r="CQ30" i="1"/>
  <c r="CQ33" i="1"/>
  <c r="CQ31" i="1"/>
  <c r="CQ29" i="1"/>
  <c r="CQ25" i="1"/>
  <c r="CQ27" i="1"/>
  <c r="CQ26" i="1"/>
  <c r="CQ28" i="1"/>
  <c r="BJ33" i="1"/>
  <c r="BJ34" i="1"/>
  <c r="BJ32" i="1"/>
  <c r="BJ30" i="1"/>
  <c r="BJ31" i="1"/>
  <c r="BJ41" i="1" s="1"/>
  <c r="BJ29" i="1"/>
  <c r="BJ27" i="1"/>
  <c r="BJ26" i="1"/>
  <c r="BJ28" i="1"/>
  <c r="BJ25" i="1"/>
  <c r="CH33" i="1"/>
  <c r="CH34" i="1"/>
  <c r="CH32" i="1"/>
  <c r="CH40" i="1" s="1"/>
  <c r="CH30" i="1"/>
  <c r="CH31" i="1"/>
  <c r="CH29" i="1"/>
  <c r="CH27" i="1"/>
  <c r="CH26" i="1"/>
  <c r="CH28" i="1"/>
  <c r="CH25" i="1"/>
  <c r="EB33" i="1"/>
  <c r="EB34" i="1"/>
  <c r="EB32" i="1"/>
  <c r="EB30" i="1"/>
  <c r="EB31" i="1"/>
  <c r="EB29" i="1"/>
  <c r="EB27" i="1"/>
  <c r="EB26" i="1"/>
  <c r="EB28" i="1"/>
  <c r="EB25" i="1"/>
  <c r="BS34" i="1"/>
  <c r="BS32" i="1"/>
  <c r="BS30" i="1"/>
  <c r="BS33" i="1"/>
  <c r="BS31" i="1"/>
  <c r="BS29" i="1"/>
  <c r="BS26" i="1"/>
  <c r="BS28" i="1"/>
  <c r="BS37" i="1" s="1"/>
  <c r="BS25" i="1"/>
  <c r="BS27" i="1"/>
  <c r="BX33" i="1"/>
  <c r="BX34" i="1"/>
  <c r="BX32" i="1"/>
  <c r="BX30" i="1"/>
  <c r="BX25" i="1"/>
  <c r="BX27" i="1"/>
  <c r="BX29" i="1"/>
  <c r="BX31" i="1"/>
  <c r="BX28" i="1"/>
  <c r="BX26" i="1"/>
  <c r="BQ34" i="1"/>
  <c r="BQ32" i="1"/>
  <c r="BQ30" i="1"/>
  <c r="BQ33" i="1"/>
  <c r="BQ31" i="1"/>
  <c r="BQ41" i="1" s="1"/>
  <c r="BQ29" i="1"/>
  <c r="BQ25" i="1"/>
  <c r="BQ27" i="1"/>
  <c r="BQ26" i="1"/>
  <c r="BQ28" i="1"/>
  <c r="CY34" i="1"/>
  <c r="CY32" i="1"/>
  <c r="CY30" i="1"/>
  <c r="CY33" i="1"/>
  <c r="CY31" i="1"/>
  <c r="CY29" i="1"/>
  <c r="CY25" i="1"/>
  <c r="CY27" i="1"/>
  <c r="CY26" i="1"/>
  <c r="CY28" i="1"/>
  <c r="DY34" i="1"/>
  <c r="DY32" i="1"/>
  <c r="DY30" i="1"/>
  <c r="DY33" i="1"/>
  <c r="DY31" i="1"/>
  <c r="DY29" i="1"/>
  <c r="DY25" i="1"/>
  <c r="DY27" i="1"/>
  <c r="DY26" i="1"/>
  <c r="DY28" i="1"/>
  <c r="CR33" i="1"/>
  <c r="CR34" i="1"/>
  <c r="CR32" i="1"/>
  <c r="CR30" i="1"/>
  <c r="CR31" i="1"/>
  <c r="CR41" i="1" s="1"/>
  <c r="CR29" i="1"/>
  <c r="CR27" i="1"/>
  <c r="CR26" i="1"/>
  <c r="CR28" i="1"/>
  <c r="CR25" i="1"/>
  <c r="BK34" i="1"/>
  <c r="BK32" i="1"/>
  <c r="BK30" i="1"/>
  <c r="BK31" i="1"/>
  <c r="BK41" i="1" s="1"/>
  <c r="BK29" i="1"/>
  <c r="BK33" i="1"/>
  <c r="BK26" i="1"/>
  <c r="BK28" i="1"/>
  <c r="BK27" i="1"/>
  <c r="BK25" i="1"/>
  <c r="ED34" i="1"/>
  <c r="ED33" i="1"/>
  <c r="ED31" i="1"/>
  <c r="ED41" i="1" s="1"/>
  <c r="ED29" i="1"/>
  <c r="ED26" i="1"/>
  <c r="ED30" i="1"/>
  <c r="ED28" i="1"/>
  <c r="ED25" i="1"/>
  <c r="ED32" i="1"/>
  <c r="ED27" i="1"/>
  <c r="BH33" i="1"/>
  <c r="BH38" i="1" s="1"/>
  <c r="BH34" i="1"/>
  <c r="BH32" i="1"/>
  <c r="BH30" i="1"/>
  <c r="BH29" i="1"/>
  <c r="BH31" i="1"/>
  <c r="BH41" i="1" s="1"/>
  <c r="BH25" i="1"/>
  <c r="BH27" i="1"/>
  <c r="BH26" i="1"/>
  <c r="BH28" i="1"/>
  <c r="BH37" i="1" s="1"/>
  <c r="CX33" i="1"/>
  <c r="CX34" i="1"/>
  <c r="CX32" i="1"/>
  <c r="CX40" i="1" s="1"/>
  <c r="CX30" i="1"/>
  <c r="CX25" i="1"/>
  <c r="CX27" i="1"/>
  <c r="CX31" i="1"/>
  <c r="CX41" i="1" s="1"/>
  <c r="CX29" i="1"/>
  <c r="CX26" i="1"/>
  <c r="CX28" i="1"/>
  <c r="BI34" i="1"/>
  <c r="BI32" i="1"/>
  <c r="BI40" i="1" s="1"/>
  <c r="BI30" i="1"/>
  <c r="BI31" i="1"/>
  <c r="BI41" i="1" s="1"/>
  <c r="BI29" i="1"/>
  <c r="BI25" i="1"/>
  <c r="BI27" i="1"/>
  <c r="BI33" i="1"/>
  <c r="BI26" i="1"/>
  <c r="BI28" i="1"/>
  <c r="DI34" i="1"/>
  <c r="DI33" i="1"/>
  <c r="DI32" i="1"/>
  <c r="DI30" i="1"/>
  <c r="DI31" i="1"/>
  <c r="DI29" i="1"/>
  <c r="DI25" i="1"/>
  <c r="DI27" i="1"/>
  <c r="DI26" i="1"/>
  <c r="DI28" i="1"/>
  <c r="ES34" i="1"/>
  <c r="ES32" i="1"/>
  <c r="ES40" i="1" s="1"/>
  <c r="ES33" i="1"/>
  <c r="ES30" i="1"/>
  <c r="ES31" i="1"/>
  <c r="ES29" i="1"/>
  <c r="ES25" i="1"/>
  <c r="ES27" i="1"/>
  <c r="ES26" i="1"/>
  <c r="ES28" i="1"/>
  <c r="ES37" i="1" s="1"/>
  <c r="BB33" i="1"/>
  <c r="BB34" i="1"/>
  <c r="BB32" i="1"/>
  <c r="BB40" i="1" s="1"/>
  <c r="BB30" i="1"/>
  <c r="BB31" i="1"/>
  <c r="BB29" i="1"/>
  <c r="BB27" i="1"/>
  <c r="BB26" i="1"/>
  <c r="BB28" i="1"/>
  <c r="BB25" i="1"/>
  <c r="CZ33" i="1"/>
  <c r="CZ34" i="1"/>
  <c r="CZ32" i="1"/>
  <c r="CZ30" i="1"/>
  <c r="CZ31" i="1"/>
  <c r="CZ41" i="1" s="1"/>
  <c r="CZ29" i="1"/>
  <c r="CZ27" i="1"/>
  <c r="CZ26" i="1"/>
  <c r="CZ28" i="1"/>
  <c r="CZ25" i="1"/>
  <c r="BT34" i="1"/>
  <c r="BT33" i="1"/>
  <c r="BT31" i="1"/>
  <c r="BT30" i="1"/>
  <c r="BT26" i="1"/>
  <c r="BT28" i="1"/>
  <c r="BT29" i="1"/>
  <c r="BT27" i="1"/>
  <c r="BT25" i="1"/>
  <c r="BT32" i="1"/>
  <c r="BT40" i="1" s="1"/>
  <c r="CF33" i="1"/>
  <c r="CF34" i="1"/>
  <c r="CF32" i="1"/>
  <c r="CF30" i="1"/>
  <c r="CF25" i="1"/>
  <c r="CF29" i="1"/>
  <c r="CF27" i="1"/>
  <c r="CF31" i="1"/>
  <c r="CF28" i="1"/>
  <c r="CF26" i="1"/>
  <c r="CG34" i="1"/>
  <c r="CG32" i="1"/>
  <c r="CG30" i="1"/>
  <c r="CG31" i="1"/>
  <c r="CG29" i="1"/>
  <c r="CG25" i="1"/>
  <c r="CG27" i="1"/>
  <c r="CG33" i="1"/>
  <c r="CG26" i="1"/>
  <c r="EI34" i="1"/>
  <c r="EI32" i="1"/>
  <c r="EI30" i="1"/>
  <c r="EI33" i="1"/>
  <c r="EI31" i="1"/>
  <c r="EI29" i="1"/>
  <c r="EI25" i="1"/>
  <c r="EI27" i="1"/>
  <c r="EI26" i="1"/>
  <c r="EI28" i="1"/>
  <c r="BZ33" i="1"/>
  <c r="BZ34" i="1"/>
  <c r="BZ32" i="1"/>
  <c r="BZ40" i="1" s="1"/>
  <c r="BZ30" i="1"/>
  <c r="BZ31" i="1"/>
  <c r="BZ29" i="1"/>
  <c r="BZ27" i="1"/>
  <c r="BZ26" i="1"/>
  <c r="BZ28" i="1"/>
  <c r="BZ25" i="1"/>
  <c r="DR33" i="1"/>
  <c r="DR34" i="1"/>
  <c r="DR32" i="1"/>
  <c r="DR30" i="1"/>
  <c r="DR31" i="1"/>
  <c r="DR29" i="1"/>
  <c r="DR27" i="1"/>
  <c r="DR26" i="1"/>
  <c r="DR28" i="1"/>
  <c r="DR25" i="1"/>
  <c r="ET33" i="1"/>
  <c r="ET34" i="1"/>
  <c r="ET32" i="1"/>
  <c r="ET30" i="1"/>
  <c r="ET31" i="1"/>
  <c r="ET41" i="1" s="1"/>
  <c r="ET29" i="1"/>
  <c r="ET27" i="1"/>
  <c r="ET25" i="1"/>
  <c r="ET28" i="1"/>
  <c r="BC34" i="1"/>
  <c r="BC32" i="1"/>
  <c r="BC30" i="1"/>
  <c r="BC33" i="1"/>
  <c r="BC31" i="1"/>
  <c r="BC41" i="1" s="1"/>
  <c r="BC29" i="1"/>
  <c r="BC26" i="1"/>
  <c r="BC28" i="1"/>
  <c r="BC27" i="1"/>
  <c r="BC25" i="1"/>
  <c r="CI34" i="1"/>
  <c r="CI32" i="1"/>
  <c r="CI30" i="1"/>
  <c r="CI31" i="1"/>
  <c r="CI41" i="1" s="1"/>
  <c r="CI29" i="1"/>
  <c r="CI33" i="1"/>
  <c r="CI26" i="1"/>
  <c r="CI28" i="1"/>
  <c r="CI25" i="1"/>
  <c r="CI27" i="1"/>
  <c r="DK34" i="1"/>
  <c r="DK33" i="1"/>
  <c r="DK32" i="1"/>
  <c r="DK40" i="1" s="1"/>
  <c r="DK30" i="1"/>
  <c r="DK31" i="1"/>
  <c r="DK29" i="1"/>
  <c r="DK26" i="1"/>
  <c r="DK28" i="1"/>
  <c r="DK25" i="1"/>
  <c r="DK27" i="1"/>
  <c r="EC34" i="1"/>
  <c r="EC32" i="1"/>
  <c r="EC40" i="1" s="1"/>
  <c r="EC30" i="1"/>
  <c r="EC33" i="1"/>
  <c r="EC31" i="1"/>
  <c r="EC29" i="1"/>
  <c r="EC26" i="1"/>
  <c r="EC28" i="1"/>
  <c r="EC37" i="1" s="1"/>
  <c r="EC25" i="1"/>
  <c r="EC27" i="1"/>
  <c r="BL34" i="1"/>
  <c r="BL31" i="1"/>
  <c r="BL33" i="1"/>
  <c r="BL38" i="1" s="1"/>
  <c r="BL26" i="1"/>
  <c r="BL30" i="1"/>
  <c r="BL28" i="1"/>
  <c r="BL37" i="1" s="1"/>
  <c r="BL29" i="1"/>
  <c r="BL25" i="1"/>
  <c r="BL32" i="1"/>
  <c r="BL27" i="1"/>
  <c r="CJ34" i="1"/>
  <c r="CJ33" i="1"/>
  <c r="CJ31" i="1"/>
  <c r="CJ41" i="1" s="1"/>
  <c r="CJ29" i="1"/>
  <c r="CJ26" i="1"/>
  <c r="CJ28" i="1"/>
  <c r="CJ32" i="1"/>
  <c r="CJ27" i="1"/>
  <c r="CJ30" i="1"/>
  <c r="CJ25" i="1"/>
  <c r="DB34" i="1"/>
  <c r="DB33" i="1"/>
  <c r="DB31" i="1"/>
  <c r="DB29" i="1"/>
  <c r="DB26" i="1"/>
  <c r="DB32" i="1"/>
  <c r="DB28" i="1"/>
  <c r="DB30" i="1"/>
  <c r="DB27" i="1"/>
  <c r="DB25" i="1"/>
  <c r="DT34" i="1"/>
  <c r="DT33" i="1"/>
  <c r="DT38" i="1" s="1"/>
  <c r="DT31" i="1"/>
  <c r="DT29" i="1"/>
  <c r="DT32" i="1"/>
  <c r="DT26" i="1"/>
  <c r="DT28" i="1"/>
  <c r="DT30" i="1"/>
  <c r="DT27" i="1"/>
  <c r="DT25" i="1"/>
  <c r="EN34" i="1"/>
  <c r="EN32" i="1"/>
  <c r="EN33" i="1"/>
  <c r="EN31" i="1"/>
  <c r="EN29" i="1"/>
  <c r="EN30" i="1"/>
  <c r="EN28" i="1"/>
  <c r="EN37" i="1" s="1"/>
  <c r="EN27" i="1"/>
  <c r="EN25" i="1"/>
  <c r="EN26" i="1"/>
  <c r="BP33" i="1"/>
  <c r="BP34" i="1"/>
  <c r="BP32" i="1"/>
  <c r="BP40" i="1" s="1"/>
  <c r="BP30" i="1"/>
  <c r="BP31" i="1"/>
  <c r="BP41" i="1" s="1"/>
  <c r="BP25" i="1"/>
  <c r="BP27" i="1"/>
  <c r="BP26" i="1"/>
  <c r="BP29" i="1"/>
  <c r="BP28" i="1"/>
  <c r="BY34" i="1"/>
  <c r="BY33" i="1"/>
  <c r="BY32" i="1"/>
  <c r="BY40" i="1" s="1"/>
  <c r="BY30" i="1"/>
  <c r="BY31" i="1"/>
  <c r="BY29" i="1"/>
  <c r="BY25" i="1"/>
  <c r="BY27" i="1"/>
  <c r="BY26" i="1"/>
  <c r="DQ34" i="1"/>
  <c r="DQ32" i="1"/>
  <c r="DQ40" i="1" s="1"/>
  <c r="DQ30" i="1"/>
  <c r="DQ31" i="1"/>
  <c r="DQ29" i="1"/>
  <c r="DQ25" i="1"/>
  <c r="DQ33" i="1"/>
  <c r="DQ27" i="1"/>
  <c r="DQ26" i="1"/>
  <c r="DQ28" i="1"/>
  <c r="BR33" i="1"/>
  <c r="BR34" i="1"/>
  <c r="BR32" i="1"/>
  <c r="BR30" i="1"/>
  <c r="BR31" i="1"/>
  <c r="BR29" i="1"/>
  <c r="BR27" i="1"/>
  <c r="BR26" i="1"/>
  <c r="BR28" i="1"/>
  <c r="BR37" i="1" s="1"/>
  <c r="BR25" i="1"/>
  <c r="DJ33" i="1"/>
  <c r="DJ34" i="1"/>
  <c r="DJ32" i="1"/>
  <c r="DJ30" i="1"/>
  <c r="DJ31" i="1"/>
  <c r="DJ29" i="1"/>
  <c r="DJ27" i="1"/>
  <c r="DJ26" i="1"/>
  <c r="DJ28" i="1"/>
  <c r="DJ25" i="1"/>
  <c r="EJ33" i="1"/>
  <c r="EJ34" i="1"/>
  <c r="EJ30" i="1"/>
  <c r="EJ32" i="1"/>
  <c r="EJ40" i="1" s="1"/>
  <c r="EJ31" i="1"/>
  <c r="EJ29" i="1"/>
  <c r="EJ27" i="1"/>
  <c r="EJ26" i="1"/>
  <c r="EJ28" i="1"/>
  <c r="EJ25" i="1"/>
  <c r="CA34" i="1"/>
  <c r="CA33" i="1"/>
  <c r="CA32" i="1"/>
  <c r="CA30" i="1"/>
  <c r="CA31" i="1"/>
  <c r="CA29" i="1"/>
  <c r="CA26" i="1"/>
  <c r="CA28" i="1"/>
  <c r="CA37" i="1" s="1"/>
  <c r="CA27" i="1"/>
  <c r="CA25" i="1"/>
  <c r="DA34" i="1"/>
  <c r="DA32" i="1"/>
  <c r="DA30" i="1"/>
  <c r="DA33" i="1"/>
  <c r="DA31" i="1"/>
  <c r="DA41" i="1" s="1"/>
  <c r="DA29" i="1"/>
  <c r="DA26" i="1"/>
  <c r="DA28" i="1"/>
  <c r="DA37" i="1" s="1"/>
  <c r="DA27" i="1"/>
  <c r="DA25" i="1"/>
  <c r="DS34" i="1"/>
  <c r="DS32" i="1"/>
  <c r="DS30" i="1"/>
  <c r="DS31" i="1"/>
  <c r="DS41" i="1" s="1"/>
  <c r="DS29" i="1"/>
  <c r="DS33" i="1"/>
  <c r="DS38" i="1" s="1"/>
  <c r="DS26" i="1"/>
  <c r="DS28" i="1"/>
  <c r="DS27" i="1"/>
  <c r="DS25" i="1"/>
  <c r="BD34" i="1"/>
  <c r="BD33" i="1"/>
  <c r="BD31" i="1"/>
  <c r="BD32" i="1"/>
  <c r="BD29" i="1"/>
  <c r="BD26" i="1"/>
  <c r="BD28" i="1"/>
  <c r="BD30" i="1"/>
  <c r="BD27" i="1"/>
  <c r="BD25" i="1"/>
  <c r="CB34" i="1"/>
  <c r="CB33" i="1"/>
  <c r="CB31" i="1"/>
  <c r="CB30" i="1"/>
  <c r="CB26" i="1"/>
  <c r="CB28" i="1"/>
  <c r="CB29" i="1"/>
  <c r="CB32" i="1"/>
  <c r="CB27" i="1"/>
  <c r="CB25" i="1"/>
  <c r="CT34" i="1"/>
  <c r="CT33" i="1"/>
  <c r="CT31" i="1"/>
  <c r="CT29" i="1"/>
  <c r="CT26" i="1"/>
  <c r="CT28" i="1"/>
  <c r="CT37" i="1" s="1"/>
  <c r="CT32" i="1"/>
  <c r="CT40" i="1" s="1"/>
  <c r="CT25" i="1"/>
  <c r="CT27" i="1"/>
  <c r="CT30" i="1"/>
  <c r="DL34" i="1"/>
  <c r="DL33" i="1"/>
  <c r="DL31" i="1"/>
  <c r="DL29" i="1"/>
  <c r="DL32" i="1"/>
  <c r="DL40" i="1" s="1"/>
  <c r="DL26" i="1"/>
  <c r="DL28" i="1"/>
  <c r="DL37" i="1" s="1"/>
  <c r="DL30" i="1"/>
  <c r="DL25" i="1"/>
  <c r="DL27" i="1"/>
  <c r="EL34" i="1"/>
  <c r="EL33" i="1"/>
  <c r="EL32" i="1"/>
  <c r="EL40" i="1" s="1"/>
  <c r="EL31" i="1"/>
  <c r="EL29" i="1"/>
  <c r="EL30" i="1"/>
  <c r="EL26" i="1"/>
  <c r="EL28" i="1"/>
  <c r="EL27" i="1"/>
  <c r="EL25" i="1"/>
  <c r="EV34" i="1"/>
  <c r="EV32" i="1"/>
  <c r="EV33" i="1"/>
  <c r="EV31" i="1"/>
  <c r="EV29" i="1"/>
  <c r="EV30" i="1"/>
  <c r="EV26" i="1"/>
  <c r="EV28" i="1"/>
  <c r="EV37" i="1" s="1"/>
  <c r="EV27" i="1"/>
  <c r="EV25" i="1"/>
  <c r="BG33" i="1"/>
  <c r="BG31" i="1"/>
  <c r="BG29" i="1"/>
  <c r="BG34" i="1"/>
  <c r="BG32" i="1"/>
  <c r="BG30" i="1"/>
  <c r="BG25" i="1"/>
  <c r="BG27" i="1"/>
  <c r="BG26" i="1"/>
  <c r="BG28" i="1"/>
  <c r="BO33" i="1"/>
  <c r="BO31" i="1"/>
  <c r="BO29" i="1"/>
  <c r="BO34" i="1"/>
  <c r="BO32" i="1"/>
  <c r="BO40" i="1" s="1"/>
  <c r="BO30" i="1"/>
  <c r="BO25" i="1"/>
  <c r="BO27" i="1"/>
  <c r="BO26" i="1"/>
  <c r="BO28" i="1"/>
  <c r="BW33" i="1"/>
  <c r="BW31" i="1"/>
  <c r="BW29" i="1"/>
  <c r="BW34" i="1"/>
  <c r="BW32" i="1"/>
  <c r="BW30" i="1"/>
  <c r="BW25" i="1"/>
  <c r="BW27" i="1"/>
  <c r="BW28" i="1"/>
  <c r="BW37" i="1" s="1"/>
  <c r="BW26" i="1"/>
  <c r="EQ33" i="1"/>
  <c r="EQ31" i="1"/>
  <c r="EQ29" i="1"/>
  <c r="EQ34" i="1"/>
  <c r="EQ30" i="1"/>
  <c r="EQ32" i="1"/>
  <c r="EQ28" i="1"/>
  <c r="EQ37" i="1" s="1"/>
  <c r="EQ25" i="1"/>
  <c r="EQ27" i="1"/>
  <c r="EQ26" i="1"/>
  <c r="E33" i="1"/>
  <c r="E38" i="1" s="1"/>
  <c r="E31" i="1"/>
  <c r="E32" i="1"/>
  <c r="E30" i="1"/>
  <c r="E34" i="1"/>
  <c r="E26" i="1"/>
  <c r="E29" i="1"/>
  <c r="E28" i="1"/>
  <c r="BE34" i="1"/>
  <c r="BE33" i="1"/>
  <c r="BE31" i="1"/>
  <c r="BE29" i="1"/>
  <c r="BE32" i="1"/>
  <c r="BE40" i="1" s="1"/>
  <c r="BE30" i="1"/>
  <c r="BE26" i="1"/>
  <c r="BE28" i="1"/>
  <c r="CU34" i="1"/>
  <c r="CU33" i="1"/>
  <c r="CU31" i="1"/>
  <c r="CU29" i="1"/>
  <c r="CU32" i="1"/>
  <c r="CU40" i="1" s="1"/>
  <c r="CU30" i="1"/>
  <c r="CU26" i="1"/>
  <c r="CU28" i="1"/>
  <c r="EF34" i="1"/>
  <c r="EF33" i="1"/>
  <c r="EF31" i="1"/>
  <c r="EF29" i="1"/>
  <c r="EF32" i="1"/>
  <c r="EF40" i="1" s="1"/>
  <c r="EF30" i="1"/>
  <c r="EF28" i="1"/>
  <c r="EF37" i="1" s="1"/>
  <c r="EF27" i="1"/>
  <c r="AE25" i="1"/>
  <c r="X34" i="1"/>
  <c r="X33" i="1"/>
  <c r="X31" i="1"/>
  <c r="X32" i="1"/>
  <c r="X40" i="1" s="1"/>
  <c r="X30" i="1"/>
  <c r="X28" i="1"/>
  <c r="X29" i="1"/>
  <c r="X27" i="1"/>
  <c r="BF34" i="1"/>
  <c r="BF33" i="1"/>
  <c r="BF31" i="1"/>
  <c r="BF29" i="1"/>
  <c r="BF32" i="1"/>
  <c r="BF40" i="1" s="1"/>
  <c r="BF30" i="1"/>
  <c r="BF28" i="1"/>
  <c r="BF27" i="1"/>
  <c r="CN34" i="1"/>
  <c r="CN33" i="1"/>
  <c r="CN31" i="1"/>
  <c r="CN29" i="1"/>
  <c r="CN32" i="1"/>
  <c r="CN40" i="1" s="1"/>
  <c r="CN30" i="1"/>
  <c r="CN28" i="1"/>
  <c r="CN27" i="1"/>
  <c r="DV34" i="1"/>
  <c r="DV33" i="1"/>
  <c r="DV31" i="1"/>
  <c r="DV29" i="1"/>
  <c r="DV32" i="1"/>
  <c r="DV40" i="1" s="1"/>
  <c r="DV30" i="1"/>
  <c r="DV28" i="1"/>
  <c r="DV27" i="1"/>
  <c r="M27" i="1"/>
  <c r="EU34" i="1"/>
  <c r="EU32" i="1"/>
  <c r="EU33" i="1"/>
  <c r="EU30" i="1"/>
  <c r="EU28" i="1"/>
  <c r="EU37" i="1" s="1"/>
  <c r="EU31" i="1"/>
  <c r="EU29" i="1"/>
  <c r="EU26" i="1"/>
  <c r="G33" i="1"/>
  <c r="G31" i="1"/>
  <c r="G29" i="1"/>
  <c r="G32" i="1"/>
  <c r="G30" i="1"/>
  <c r="G34" i="1"/>
  <c r="G25" i="1"/>
  <c r="G27" i="1"/>
  <c r="O33" i="1"/>
  <c r="O31" i="1"/>
  <c r="O29" i="1"/>
  <c r="O34" i="1"/>
  <c r="O32" i="1"/>
  <c r="O30" i="1"/>
  <c r="O25" i="1"/>
  <c r="O27" i="1"/>
  <c r="Y33" i="1"/>
  <c r="Y31" i="1"/>
  <c r="Y29" i="1"/>
  <c r="Y34" i="1"/>
  <c r="Y32" i="1"/>
  <c r="Y30" i="1"/>
  <c r="Y37" i="1" s="1"/>
  <c r="Y25" i="1"/>
  <c r="Y27" i="1"/>
  <c r="AG33" i="1"/>
  <c r="AG34" i="1"/>
  <c r="AG31" i="1"/>
  <c r="AG29" i="1"/>
  <c r="AG32" i="1"/>
  <c r="AG30" i="1"/>
  <c r="AG25" i="1"/>
  <c r="AG27" i="1"/>
  <c r="AO33" i="1"/>
  <c r="AO31" i="1"/>
  <c r="AO29" i="1"/>
  <c r="AO32" i="1"/>
  <c r="AO30" i="1"/>
  <c r="AO34" i="1"/>
  <c r="AO25" i="1"/>
  <c r="AO27" i="1"/>
  <c r="AW33" i="1"/>
  <c r="AW31" i="1"/>
  <c r="AW29" i="1"/>
  <c r="AW34" i="1"/>
  <c r="AW32" i="1"/>
  <c r="AW30" i="1"/>
  <c r="AW25" i="1"/>
  <c r="AW27" i="1"/>
  <c r="CE33" i="1"/>
  <c r="CE34" i="1"/>
  <c r="CE31" i="1"/>
  <c r="CE29" i="1"/>
  <c r="CE32" i="1"/>
  <c r="CE30" i="1"/>
  <c r="CE25" i="1"/>
  <c r="CE27" i="1"/>
  <c r="CO33" i="1"/>
  <c r="CO31" i="1"/>
  <c r="CO29" i="1"/>
  <c r="CO32" i="1"/>
  <c r="CO30" i="1"/>
  <c r="CO37" i="1" s="1"/>
  <c r="CO25" i="1"/>
  <c r="CO27" i="1"/>
  <c r="CW33" i="1"/>
  <c r="CW31" i="1"/>
  <c r="CW29" i="1"/>
  <c r="CW32" i="1"/>
  <c r="CW40" i="1" s="1"/>
  <c r="CW30" i="1"/>
  <c r="CW34" i="1"/>
  <c r="CW25" i="1"/>
  <c r="CW27" i="1"/>
  <c r="DG33" i="1"/>
  <c r="DG31" i="1"/>
  <c r="DG29" i="1"/>
  <c r="DG32" i="1"/>
  <c r="DG40" i="1" s="1"/>
  <c r="DG30" i="1"/>
  <c r="DG34" i="1"/>
  <c r="DG25" i="1"/>
  <c r="DG27" i="1"/>
  <c r="DO33" i="1"/>
  <c r="DO31" i="1"/>
  <c r="DO29" i="1"/>
  <c r="DO34" i="1"/>
  <c r="DO32" i="1"/>
  <c r="DO40" i="1" s="1"/>
  <c r="DO30" i="1"/>
  <c r="DO25" i="1"/>
  <c r="DO27" i="1"/>
  <c r="DW33" i="1"/>
  <c r="DW31" i="1"/>
  <c r="DW29" i="1"/>
  <c r="DW34" i="1"/>
  <c r="DW32" i="1"/>
  <c r="DW40" i="1" s="1"/>
  <c r="DW30" i="1"/>
  <c r="DW37" i="1" s="1"/>
  <c r="DW25" i="1"/>
  <c r="DW27" i="1"/>
  <c r="EH33" i="1"/>
  <c r="EH34" i="1"/>
  <c r="EH32" i="1"/>
  <c r="EH40" i="1" s="1"/>
  <c r="EH30" i="1"/>
  <c r="EH31" i="1"/>
  <c r="EH41" i="1" s="1"/>
  <c r="EH25" i="1"/>
  <c r="EH27" i="1"/>
  <c r="EH29" i="1"/>
  <c r="BV25" i="1"/>
  <c r="G26" i="1"/>
  <c r="CV26" i="1"/>
  <c r="G28" i="1"/>
  <c r="AG28" i="1"/>
  <c r="CW28" i="1"/>
  <c r="CW37" i="1" s="1"/>
  <c r="W33" i="1"/>
  <c r="W31" i="1"/>
  <c r="W34" i="1"/>
  <c r="W32" i="1"/>
  <c r="W30" i="1"/>
  <c r="W26" i="1"/>
  <c r="W28" i="1"/>
  <c r="W37" i="1" s="1"/>
  <c r="W29" i="1"/>
  <c r="AU33" i="1"/>
  <c r="AU31" i="1"/>
  <c r="AU29" i="1"/>
  <c r="AU34" i="1"/>
  <c r="AU32" i="1"/>
  <c r="AU30" i="1"/>
  <c r="AU26" i="1"/>
  <c r="AU28" i="1"/>
  <c r="CM34" i="1"/>
  <c r="CM33" i="1"/>
  <c r="CM31" i="1"/>
  <c r="CM29" i="1"/>
  <c r="CM32" i="1"/>
  <c r="CM30" i="1"/>
  <c r="CM26" i="1"/>
  <c r="CM28" i="1"/>
  <c r="ER33" i="1"/>
  <c r="ER34" i="1"/>
  <c r="ER30" i="1"/>
  <c r="ER32" i="1"/>
  <c r="ER28" i="1"/>
  <c r="ER25" i="1"/>
  <c r="ER29" i="1"/>
  <c r="ER27" i="1"/>
  <c r="CU25" i="1"/>
  <c r="AF34" i="1"/>
  <c r="AF33" i="1"/>
  <c r="AF31" i="1"/>
  <c r="AF29" i="1"/>
  <c r="AF32" i="1"/>
  <c r="AF40" i="1" s="1"/>
  <c r="AF30" i="1"/>
  <c r="AF28" i="1"/>
  <c r="AF27" i="1"/>
  <c r="CD34" i="1"/>
  <c r="CD33" i="1"/>
  <c r="CD31" i="1"/>
  <c r="CD29" i="1"/>
  <c r="CD32" i="1"/>
  <c r="CD40" i="1" s="1"/>
  <c r="CD30" i="1"/>
  <c r="CD28" i="1"/>
  <c r="CD27" i="1"/>
  <c r="DN34" i="1"/>
  <c r="DN33" i="1"/>
  <c r="DN31" i="1"/>
  <c r="DN29" i="1"/>
  <c r="DN32" i="1"/>
  <c r="DN40" i="1" s="1"/>
  <c r="DN30" i="1"/>
  <c r="DN28" i="1"/>
  <c r="DN27" i="1"/>
  <c r="Z33" i="1"/>
  <c r="Z34" i="1"/>
  <c r="Z32" i="1"/>
  <c r="Z30" i="1"/>
  <c r="Z37" i="1" s="1"/>
  <c r="Z25" i="1"/>
  <c r="Z27" i="1"/>
  <c r="Z29" i="1"/>
  <c r="Z31" i="1"/>
  <c r="AX33" i="1"/>
  <c r="AX34" i="1"/>
  <c r="AX32" i="1"/>
  <c r="AX30" i="1"/>
  <c r="AX25" i="1"/>
  <c r="AX31" i="1"/>
  <c r="AX29" i="1"/>
  <c r="AX27" i="1"/>
  <c r="DH33" i="1"/>
  <c r="DH34" i="1"/>
  <c r="DH32" i="1"/>
  <c r="DH30" i="1"/>
  <c r="DH25" i="1"/>
  <c r="DH27" i="1"/>
  <c r="DH31" i="1"/>
  <c r="DH41" i="1" s="1"/>
  <c r="DP33" i="1"/>
  <c r="DP34" i="1"/>
  <c r="DP32" i="1"/>
  <c r="DP30" i="1"/>
  <c r="DP25" i="1"/>
  <c r="DP31" i="1"/>
  <c r="DP41" i="1" s="1"/>
  <c r="DP27" i="1"/>
  <c r="DP29" i="1"/>
  <c r="W25" i="1"/>
  <c r="CM25" i="1"/>
  <c r="EK25" i="1"/>
  <c r="H26" i="1"/>
  <c r="AG26" i="1"/>
  <c r="BF26" i="1"/>
  <c r="CW26" i="1"/>
  <c r="DV26" i="1"/>
  <c r="ER26" i="1"/>
  <c r="BM27" i="1"/>
  <c r="AH28" i="1"/>
  <c r="EH28" i="1"/>
  <c r="AM33" i="1"/>
  <c r="AM31" i="1"/>
  <c r="AM29" i="1"/>
  <c r="AM32" i="1"/>
  <c r="AM40" i="1" s="1"/>
  <c r="AM30" i="1"/>
  <c r="AM26" i="1"/>
  <c r="AM42" i="1" s="1"/>
  <c r="AM28" i="1"/>
  <c r="DE34" i="1"/>
  <c r="DE33" i="1"/>
  <c r="DE31" i="1"/>
  <c r="DE29" i="1"/>
  <c r="DE32" i="1"/>
  <c r="DE40" i="1" s="1"/>
  <c r="DE30" i="1"/>
  <c r="DE26" i="1"/>
  <c r="DE42" i="1" s="1"/>
  <c r="DE28" i="1"/>
  <c r="DE25" i="1"/>
  <c r="ER31" i="1"/>
  <c r="ER41" i="1" s="1"/>
  <c r="BV34" i="1"/>
  <c r="BV33" i="1"/>
  <c r="BV31" i="1"/>
  <c r="BV29" i="1"/>
  <c r="BV32" i="1"/>
  <c r="BV30" i="1"/>
  <c r="BV28" i="1"/>
  <c r="BV27" i="1"/>
  <c r="DN25" i="1"/>
  <c r="H33" i="1"/>
  <c r="H34" i="1"/>
  <c r="H32" i="1"/>
  <c r="H30" i="1"/>
  <c r="H37" i="1" s="1"/>
  <c r="H27" i="1"/>
  <c r="AH33" i="1"/>
  <c r="AH34" i="1"/>
  <c r="AH32" i="1"/>
  <c r="AH30" i="1"/>
  <c r="AH25" i="1"/>
  <c r="AH27" i="1"/>
  <c r="AH31" i="1"/>
  <c r="DX33" i="1"/>
  <c r="DX34" i="1"/>
  <c r="DX32" i="1"/>
  <c r="DX30" i="1"/>
  <c r="DX37" i="1" s="1"/>
  <c r="DX31" i="1"/>
  <c r="DX41" i="1" s="1"/>
  <c r="DX25" i="1"/>
  <c r="DX27" i="1"/>
  <c r="DX29" i="1"/>
  <c r="EE34" i="1"/>
  <c r="EE33" i="1"/>
  <c r="EE31" i="1"/>
  <c r="EE29" i="1"/>
  <c r="EE32" i="1"/>
  <c r="EE40" i="1" s="1"/>
  <c r="EE30" i="1"/>
  <c r="EE26" i="1"/>
  <c r="EE42" i="1" s="1"/>
  <c r="EE28" i="1"/>
  <c r="EE25" i="1"/>
  <c r="EM34" i="1"/>
  <c r="EM33" i="1"/>
  <c r="EM31" i="1"/>
  <c r="EM29" i="1"/>
  <c r="EM30" i="1"/>
  <c r="EM26" i="1"/>
  <c r="EM28" i="1"/>
  <c r="EM25" i="1"/>
  <c r="EW34" i="1"/>
  <c r="EW33" i="1"/>
  <c r="EW31" i="1"/>
  <c r="EW29" i="1"/>
  <c r="EW32" i="1"/>
  <c r="EW30" i="1"/>
  <c r="EW26" i="1"/>
  <c r="EW42" i="1" s="1"/>
  <c r="EW28" i="1"/>
  <c r="EW25" i="1"/>
  <c r="I34" i="1"/>
  <c r="I33" i="1"/>
  <c r="I32" i="1"/>
  <c r="I40" i="1" s="1"/>
  <c r="I30" i="1"/>
  <c r="I31" i="1"/>
  <c r="I25" i="1"/>
  <c r="I27" i="1"/>
  <c r="I26" i="1"/>
  <c r="Q34" i="1"/>
  <c r="Q32" i="1"/>
  <c r="Q30" i="1"/>
  <c r="Q33" i="1"/>
  <c r="Q31" i="1"/>
  <c r="Q29" i="1"/>
  <c r="Q25" i="1"/>
  <c r="Q27" i="1"/>
  <c r="Q26" i="1"/>
  <c r="AA34" i="1"/>
  <c r="AA32" i="1"/>
  <c r="AA30" i="1"/>
  <c r="AA33" i="1"/>
  <c r="AA31" i="1"/>
  <c r="AA25" i="1"/>
  <c r="AA27" i="1"/>
  <c r="AA29" i="1"/>
  <c r="AA26" i="1"/>
  <c r="AA28" i="1"/>
  <c r="AI34" i="1"/>
  <c r="AI33" i="1"/>
  <c r="AI32" i="1"/>
  <c r="AI40" i="1" s="1"/>
  <c r="AI30" i="1"/>
  <c r="AI31" i="1"/>
  <c r="AI29" i="1"/>
  <c r="AI25" i="1"/>
  <c r="AI27" i="1"/>
  <c r="AI26" i="1"/>
  <c r="AI28" i="1"/>
  <c r="AI37" i="1" s="1"/>
  <c r="AQ34" i="1"/>
  <c r="AQ32" i="1"/>
  <c r="AQ30" i="1"/>
  <c r="AQ33" i="1"/>
  <c r="AQ31" i="1"/>
  <c r="AQ29" i="1"/>
  <c r="AQ25" i="1"/>
  <c r="AQ27" i="1"/>
  <c r="AQ26" i="1"/>
  <c r="AQ28" i="1"/>
  <c r="X25" i="1"/>
  <c r="CN25" i="1"/>
  <c r="AH26" i="1"/>
  <c r="CD26" i="1"/>
  <c r="DW26" i="1"/>
  <c r="C27" i="1"/>
  <c r="W27" i="1"/>
  <c r="CM27" i="1"/>
  <c r="I28" i="1"/>
  <c r="AO28" i="1"/>
  <c r="DG28" i="1"/>
  <c r="H31" i="1"/>
  <c r="AE33" i="1"/>
  <c r="AE34" i="1"/>
  <c r="AE31" i="1"/>
  <c r="AE41" i="1" s="1"/>
  <c r="AE32" i="1"/>
  <c r="AE30" i="1"/>
  <c r="AE26" i="1"/>
  <c r="AE28" i="1"/>
  <c r="CC34" i="1"/>
  <c r="CC33" i="1"/>
  <c r="CC31" i="1"/>
  <c r="CC29" i="1"/>
  <c r="CC32" i="1"/>
  <c r="CC30" i="1"/>
  <c r="CC26" i="1"/>
  <c r="CC42" i="1" s="1"/>
  <c r="CC28" i="1"/>
  <c r="BE27" i="1"/>
  <c r="N34" i="1"/>
  <c r="N33" i="1"/>
  <c r="N31" i="1"/>
  <c r="N32" i="1"/>
  <c r="N30" i="1"/>
  <c r="N28" i="1"/>
  <c r="N29" i="1"/>
  <c r="N27" i="1"/>
  <c r="BN34" i="1"/>
  <c r="BN33" i="1"/>
  <c r="BN31" i="1"/>
  <c r="BN41" i="1" s="1"/>
  <c r="BN29" i="1"/>
  <c r="BN32" i="1"/>
  <c r="BN30" i="1"/>
  <c r="BN28" i="1"/>
  <c r="BN37" i="1" s="1"/>
  <c r="BN27" i="1"/>
  <c r="P33" i="1"/>
  <c r="P34" i="1"/>
  <c r="P32" i="1"/>
  <c r="P30" i="1"/>
  <c r="P29" i="1"/>
  <c r="P27" i="1"/>
  <c r="AP33" i="1"/>
  <c r="AP34" i="1"/>
  <c r="AP32" i="1"/>
  <c r="AP30" i="1"/>
  <c r="AP25" i="1"/>
  <c r="AP27" i="1"/>
  <c r="AP31" i="1"/>
  <c r="AP29" i="1"/>
  <c r="B33" i="1"/>
  <c r="B34" i="1"/>
  <c r="B32" i="1"/>
  <c r="B30" i="1"/>
  <c r="B31" i="1"/>
  <c r="B29" i="1"/>
  <c r="B27" i="1"/>
  <c r="B26" i="1"/>
  <c r="B28" i="1"/>
  <c r="J33" i="1"/>
  <c r="J34" i="1"/>
  <c r="J32" i="1"/>
  <c r="J30" i="1"/>
  <c r="J31" i="1"/>
  <c r="J29" i="1"/>
  <c r="J27" i="1"/>
  <c r="J26" i="1"/>
  <c r="J28" i="1"/>
  <c r="T33" i="1"/>
  <c r="T34" i="1"/>
  <c r="T32" i="1"/>
  <c r="T30" i="1"/>
  <c r="T31" i="1"/>
  <c r="T29" i="1"/>
  <c r="T27" i="1"/>
  <c r="T26" i="1"/>
  <c r="T28" i="1"/>
  <c r="AB33" i="1"/>
  <c r="AB34" i="1"/>
  <c r="AB32" i="1"/>
  <c r="AB30" i="1"/>
  <c r="AB31" i="1"/>
  <c r="AB29" i="1"/>
  <c r="AB27" i="1"/>
  <c r="AB26" i="1"/>
  <c r="AB28" i="1"/>
  <c r="AJ33" i="1"/>
  <c r="AJ34" i="1"/>
  <c r="AJ32" i="1"/>
  <c r="AJ30" i="1"/>
  <c r="AJ31" i="1"/>
  <c r="AJ29" i="1"/>
  <c r="AJ27" i="1"/>
  <c r="AJ26" i="1"/>
  <c r="AJ28" i="1"/>
  <c r="AR33" i="1"/>
  <c r="AR34" i="1"/>
  <c r="AR32" i="1"/>
  <c r="AR30" i="1"/>
  <c r="AR31" i="1"/>
  <c r="AR41" i="1" s="1"/>
  <c r="AR29" i="1"/>
  <c r="AR27" i="1"/>
  <c r="AR26" i="1"/>
  <c r="AR35" i="1" s="1"/>
  <c r="AR28" i="1"/>
  <c r="AB25" i="1"/>
  <c r="AM25" i="1"/>
  <c r="BN25" i="1"/>
  <c r="DF25" i="1"/>
  <c r="DV25" i="1"/>
  <c r="O26" i="1"/>
  <c r="CE26" i="1"/>
  <c r="DX26" i="1"/>
  <c r="D27" i="1"/>
  <c r="AU27" i="1"/>
  <c r="O28" i="1"/>
  <c r="AP28" i="1"/>
  <c r="DH28" i="1"/>
  <c r="P31" i="1"/>
  <c r="EM32" i="1"/>
  <c r="M33" i="1"/>
  <c r="M31" i="1"/>
  <c r="M34" i="1"/>
  <c r="M32" i="1"/>
  <c r="M30" i="1"/>
  <c r="M26" i="1"/>
  <c r="M28" i="1"/>
  <c r="M29" i="1"/>
  <c r="BU34" i="1"/>
  <c r="BU33" i="1"/>
  <c r="BU31" i="1"/>
  <c r="BU29" i="1"/>
  <c r="BU32" i="1"/>
  <c r="BU30" i="1"/>
  <c r="BU26" i="1"/>
  <c r="BU28" i="1"/>
  <c r="DU34" i="1"/>
  <c r="DU33" i="1"/>
  <c r="DU31" i="1"/>
  <c r="DU29" i="1"/>
  <c r="DU32" i="1"/>
  <c r="DU30" i="1"/>
  <c r="DU26" i="1"/>
  <c r="DU28" i="1"/>
  <c r="DU25" i="1"/>
  <c r="AN34" i="1"/>
  <c r="AN33" i="1"/>
  <c r="AN31" i="1"/>
  <c r="AN29" i="1"/>
  <c r="AN32" i="1"/>
  <c r="AN30" i="1"/>
  <c r="AN28" i="1"/>
  <c r="AN27" i="1"/>
  <c r="CV34" i="1"/>
  <c r="CV33" i="1"/>
  <c r="CV31" i="1"/>
  <c r="CV29" i="1"/>
  <c r="CV32" i="1"/>
  <c r="CV30" i="1"/>
  <c r="CV28" i="1"/>
  <c r="CV27" i="1"/>
  <c r="BU25" i="1"/>
  <c r="EF25" i="1"/>
  <c r="EK34" i="1"/>
  <c r="EK30" i="1"/>
  <c r="EK28" i="1"/>
  <c r="EK37" i="1" s="1"/>
  <c r="EK32" i="1"/>
  <c r="EK33" i="1"/>
  <c r="EK31" i="1"/>
  <c r="EK29" i="1"/>
  <c r="EK26" i="1"/>
  <c r="EK42" i="1" s="1"/>
  <c r="BY28" i="1"/>
  <c r="C34" i="1"/>
  <c r="C32" i="1"/>
  <c r="C30" i="1"/>
  <c r="C33" i="1"/>
  <c r="C31" i="1"/>
  <c r="C26" i="1"/>
  <c r="C29" i="1"/>
  <c r="C28" i="1"/>
  <c r="K34" i="1"/>
  <c r="K33" i="1"/>
  <c r="K32" i="1"/>
  <c r="K40" i="1" s="1"/>
  <c r="K30" i="1"/>
  <c r="K31" i="1"/>
  <c r="K26" i="1"/>
  <c r="K28" i="1"/>
  <c r="K29" i="1"/>
  <c r="U34" i="1"/>
  <c r="U32" i="1"/>
  <c r="U40" i="1" s="1"/>
  <c r="U30" i="1"/>
  <c r="U31" i="1"/>
  <c r="U33" i="1"/>
  <c r="U26" i="1"/>
  <c r="U42" i="1" s="1"/>
  <c r="U28" i="1"/>
  <c r="AC34" i="1"/>
  <c r="AC32" i="1"/>
  <c r="AC30" i="1"/>
  <c r="AC33" i="1"/>
  <c r="AC31" i="1"/>
  <c r="AC29" i="1"/>
  <c r="AC26" i="1"/>
  <c r="AC42" i="1" s="1"/>
  <c r="AC28" i="1"/>
  <c r="AK34" i="1"/>
  <c r="AK32" i="1"/>
  <c r="AK30" i="1"/>
  <c r="AK31" i="1"/>
  <c r="AK41" i="1" s="1"/>
  <c r="AK29" i="1"/>
  <c r="AK26" i="1"/>
  <c r="AK28" i="1"/>
  <c r="AK33" i="1"/>
  <c r="AS34" i="1"/>
  <c r="AS32" i="1"/>
  <c r="AS30" i="1"/>
  <c r="AS33" i="1"/>
  <c r="AS31" i="1"/>
  <c r="AS29" i="1"/>
  <c r="AS26" i="1"/>
  <c r="AS42" i="1" s="1"/>
  <c r="AS28" i="1"/>
  <c r="CS34" i="1"/>
  <c r="CS32" i="1"/>
  <c r="CS30" i="1"/>
  <c r="CS33" i="1"/>
  <c r="CS31" i="1"/>
  <c r="CS29" i="1"/>
  <c r="CS26" i="1"/>
  <c r="CS42" i="1" s="1"/>
  <c r="CS28" i="1"/>
  <c r="N25" i="1"/>
  <c r="AC25" i="1"/>
  <c r="AN25" i="1"/>
  <c r="CC25" i="1"/>
  <c r="CS25" i="1"/>
  <c r="P26" i="1"/>
  <c r="AO26" i="1"/>
  <c r="BN26" i="1"/>
  <c r="DG26" i="1"/>
  <c r="EF26" i="1"/>
  <c r="E27" i="1"/>
  <c r="BU27" i="1"/>
  <c r="EM27" i="1"/>
  <c r="P28" i="1"/>
  <c r="AW28" i="1"/>
  <c r="CE28" i="1"/>
  <c r="DO28" i="1"/>
  <c r="H29" i="1"/>
  <c r="AM34" i="1"/>
  <c r="BM34" i="1"/>
  <c r="BM33" i="1"/>
  <c r="BM31" i="1"/>
  <c r="BM29" i="1"/>
  <c r="BM32" i="1"/>
  <c r="BM30" i="1"/>
  <c r="BM26" i="1"/>
  <c r="BM28" i="1"/>
  <c r="DM34" i="1"/>
  <c r="DM33" i="1"/>
  <c r="DM31" i="1"/>
  <c r="DM29" i="1"/>
  <c r="DM32" i="1"/>
  <c r="DM30" i="1"/>
  <c r="DM26" i="1"/>
  <c r="DM42" i="1" s="1"/>
  <c r="DM28" i="1"/>
  <c r="DM25" i="1"/>
  <c r="DU27" i="1"/>
  <c r="F34" i="1"/>
  <c r="F33" i="1"/>
  <c r="F31" i="1"/>
  <c r="F32" i="1"/>
  <c r="F30" i="1"/>
  <c r="F29" i="1"/>
  <c r="F28" i="1"/>
  <c r="F27" i="1"/>
  <c r="AV34" i="1"/>
  <c r="AV33" i="1"/>
  <c r="AV31" i="1"/>
  <c r="AV29" i="1"/>
  <c r="AV32" i="1"/>
  <c r="AV30" i="1"/>
  <c r="AV28" i="1"/>
  <c r="AV27" i="1"/>
  <c r="DF34" i="1"/>
  <c r="DF33" i="1"/>
  <c r="DF31" i="1"/>
  <c r="DF29" i="1"/>
  <c r="DF32" i="1"/>
  <c r="DF30" i="1"/>
  <c r="DF28" i="1"/>
  <c r="DF27" i="1"/>
  <c r="EG33" i="1"/>
  <c r="EG31" i="1"/>
  <c r="EG29" i="1"/>
  <c r="EG34" i="1"/>
  <c r="EG32" i="1"/>
  <c r="EG30" i="1"/>
  <c r="EG37" i="1" s="1"/>
  <c r="EG25" i="1"/>
  <c r="EG27" i="1"/>
  <c r="AF25" i="1"/>
  <c r="CG28" i="1"/>
  <c r="CG37" i="1" s="1"/>
  <c r="D34" i="1"/>
  <c r="D33" i="1"/>
  <c r="D31" i="1"/>
  <c r="D41" i="1" s="1"/>
  <c r="D30" i="1"/>
  <c r="D26" i="1"/>
  <c r="D29" i="1"/>
  <c r="D28" i="1"/>
  <c r="L34" i="1"/>
  <c r="L31" i="1"/>
  <c r="L30" i="1"/>
  <c r="L26" i="1"/>
  <c r="L28" i="1"/>
  <c r="L29" i="1"/>
  <c r="L33" i="1"/>
  <c r="L32" i="1"/>
  <c r="L40" i="1" s="1"/>
  <c r="V34" i="1"/>
  <c r="V31" i="1"/>
  <c r="V33" i="1"/>
  <c r="V26" i="1"/>
  <c r="V28" i="1"/>
  <c r="V32" i="1"/>
  <c r="AD34" i="1"/>
  <c r="AD33" i="1"/>
  <c r="AD31" i="1"/>
  <c r="AD29" i="1"/>
  <c r="AD26" i="1"/>
  <c r="AD42" i="1" s="1"/>
  <c r="AD28" i="1"/>
  <c r="AD32" i="1"/>
  <c r="AL34" i="1"/>
  <c r="AL31" i="1"/>
  <c r="AL33" i="1"/>
  <c r="AL26" i="1"/>
  <c r="AL42" i="1" s="1"/>
  <c r="AL32" i="1"/>
  <c r="AL28" i="1"/>
  <c r="AL30" i="1"/>
  <c r="AL29" i="1"/>
  <c r="AT34" i="1"/>
  <c r="AT33" i="1"/>
  <c r="AT31" i="1"/>
  <c r="AT32" i="1"/>
  <c r="AT40" i="1" s="1"/>
  <c r="AT26" i="1"/>
  <c r="AT28" i="1"/>
  <c r="AT29" i="1"/>
  <c r="AT30" i="1"/>
  <c r="E25" i="1"/>
  <c r="P25" i="1"/>
  <c r="AD25" i="1"/>
  <c r="BE25" i="1"/>
  <c r="CD25" i="1"/>
  <c r="EU25" i="1"/>
  <c r="X26" i="1"/>
  <c r="AP26" i="1"/>
  <c r="CN26" i="1"/>
  <c r="DH26" i="1"/>
  <c r="EG26" i="1"/>
  <c r="K27" i="1"/>
  <c r="AE27" i="1"/>
  <c r="CU27" i="1"/>
  <c r="EU27" i="1"/>
  <c r="Q28" i="1"/>
  <c r="AX28" i="1"/>
  <c r="DP28" i="1"/>
  <c r="DP37" i="1" s="1"/>
  <c r="I29" i="1"/>
  <c r="DH29" i="1"/>
  <c r="CO34" i="1"/>
  <c r="AS38" i="1" l="1"/>
  <c r="P41" i="1"/>
  <c r="H41" i="1"/>
  <c r="DO37" i="1"/>
  <c r="CV41" i="1"/>
  <c r="AN41" i="1"/>
  <c r="B37" i="1"/>
  <c r="B38" i="1"/>
  <c r="DG37" i="1"/>
  <c r="BG40" i="1"/>
  <c r="AA40" i="1"/>
  <c r="AG37" i="1"/>
  <c r="AD41" i="1"/>
  <c r="V39" i="1"/>
  <c r="DF41" i="1"/>
  <c r="AV41" i="1"/>
  <c r="DM40" i="1"/>
  <c r="BM40" i="1"/>
  <c r="K37" i="1"/>
  <c r="DX40" i="1"/>
  <c r="ES41" i="1"/>
  <c r="CS38" i="1"/>
  <c r="AC38" i="1"/>
  <c r="EK40" i="1"/>
  <c r="CC38" i="1"/>
  <c r="V38" i="1"/>
  <c r="AP37" i="1"/>
  <c r="J37" i="1"/>
  <c r="BV37" i="1"/>
  <c r="BD37" i="1"/>
  <c r="C40" i="1"/>
  <c r="DI37" i="1"/>
  <c r="V41" i="1"/>
  <c r="AL38" i="1"/>
  <c r="D37" i="1"/>
  <c r="DE37" i="1"/>
  <c r="AM37" i="1"/>
  <c r="E41" i="1"/>
  <c r="J35" i="1"/>
  <c r="DB35" i="1"/>
  <c r="C35" i="1"/>
  <c r="AM41" i="1"/>
  <c r="Z35" i="1"/>
  <c r="G37" i="1"/>
  <c r="CB40" i="1"/>
  <c r="EB35" i="1"/>
  <c r="BA37" i="1"/>
  <c r="D35" i="1"/>
  <c r="DM39" i="1"/>
  <c r="AK35" i="1"/>
  <c r="EK39" i="1"/>
  <c r="DU38" i="1"/>
  <c r="BU38" i="1"/>
  <c r="M41" i="1"/>
  <c r="AB35" i="1"/>
  <c r="AJ40" i="1"/>
  <c r="T41" i="1"/>
  <c r="AP41" i="1"/>
  <c r="CM40" i="1"/>
  <c r="CV35" i="1"/>
  <c r="DV41" i="1"/>
  <c r="CN41" i="1"/>
  <c r="BF41" i="1"/>
  <c r="X41" i="1"/>
  <c r="BW38" i="1"/>
  <c r="EJ37" i="1"/>
  <c r="BP37" i="1"/>
  <c r="CZ35" i="1"/>
  <c r="BX35" i="1"/>
  <c r="EB37" i="1"/>
  <c r="EB38" i="1"/>
  <c r="AU35" i="1"/>
  <c r="DI38" i="1"/>
  <c r="AO37" i="1"/>
  <c r="DE41" i="1"/>
  <c r="DH35" i="1"/>
  <c r="CE41" i="1"/>
  <c r="AG41" i="1"/>
  <c r="V37" i="1"/>
  <c r="L37" i="1"/>
  <c r="CS41" i="1"/>
  <c r="AS41" i="1"/>
  <c r="AC41" i="1"/>
  <c r="U39" i="1"/>
  <c r="CV37" i="1"/>
  <c r="AN37" i="1"/>
  <c r="AR37" i="1"/>
  <c r="AR38" i="1"/>
  <c r="AB40" i="1"/>
  <c r="J41" i="1"/>
  <c r="N40" i="1"/>
  <c r="AQ40" i="1"/>
  <c r="EW37" i="1"/>
  <c r="DE35" i="1"/>
  <c r="EH37" i="1"/>
  <c r="H35" i="1"/>
  <c r="DW41" i="1"/>
  <c r="DO41" i="1"/>
  <c r="DG41" i="1"/>
  <c r="CW41" i="1"/>
  <c r="CO38" i="1"/>
  <c r="CE38" i="1"/>
  <c r="AW38" i="1"/>
  <c r="AO38" i="1"/>
  <c r="AG38" i="1"/>
  <c r="Y38" i="1"/>
  <c r="O38" i="1"/>
  <c r="G38" i="1"/>
  <c r="EQ40" i="1"/>
  <c r="BO37" i="1"/>
  <c r="BO41" i="1"/>
  <c r="EL37" i="1"/>
  <c r="CB37" i="1"/>
  <c r="EN38" i="1"/>
  <c r="EI37" i="1"/>
  <c r="EI40" i="1"/>
  <c r="CZ37" i="1"/>
  <c r="CZ38" i="1"/>
  <c r="BQ40" i="1"/>
  <c r="DB38" i="1"/>
  <c r="AX35" i="1"/>
  <c r="AD37" i="1"/>
  <c r="CC35" i="1"/>
  <c r="EM40" i="1"/>
  <c r="AH41" i="1"/>
  <c r="BV40" i="1"/>
  <c r="DP40" i="1"/>
  <c r="CM41" i="1"/>
  <c r="DJ37" i="1"/>
  <c r="DJ38" i="1"/>
  <c r="BL41" i="1"/>
  <c r="BC40" i="1"/>
  <c r="CG40" i="1"/>
  <c r="BT37" i="1"/>
  <c r="CX37" i="1"/>
  <c r="DY41" i="1"/>
  <c r="CY35" i="1"/>
  <c r="BX40" i="1"/>
  <c r="BS41" i="1"/>
  <c r="BJ40" i="1"/>
  <c r="CQ41" i="1"/>
  <c r="AT39" i="1"/>
  <c r="L35" i="1"/>
  <c r="AL37" i="1"/>
  <c r="D38" i="1"/>
  <c r="EG40" i="1"/>
  <c r="DF40" i="1"/>
  <c r="AV40" i="1"/>
  <c r="DM37" i="1"/>
  <c r="BM37" i="1"/>
  <c r="AJ35" i="1"/>
  <c r="BN38" i="1"/>
  <c r="N38" i="1"/>
  <c r="Q41" i="1"/>
  <c r="AX38" i="1"/>
  <c r="Z38" i="1"/>
  <c r="CE35" i="1"/>
  <c r="AW35" i="1"/>
  <c r="AO35" i="1"/>
  <c r="Y35" i="1"/>
  <c r="O35" i="1"/>
  <c r="G35" i="1"/>
  <c r="BG37" i="1"/>
  <c r="DQ41" i="1"/>
  <c r="BY41" i="1"/>
  <c r="CF40" i="1"/>
  <c r="DI41" i="1"/>
  <c r="CR37" i="1"/>
  <c r="CR38" i="1"/>
  <c r="CP41" i="1"/>
  <c r="BD41" i="1"/>
  <c r="K35" i="1"/>
  <c r="BF35" i="1"/>
  <c r="V35" i="1"/>
  <c r="AT35" i="1"/>
  <c r="L39" i="1"/>
  <c r="AV35" i="1"/>
  <c r="F40" i="1"/>
  <c r="BM35" i="1"/>
  <c r="M35" i="1"/>
  <c r="B40" i="1"/>
  <c r="AP40" i="1"/>
  <c r="P38" i="1"/>
  <c r="AE38" i="1"/>
  <c r="AQ35" i="1"/>
  <c r="Q38" i="1"/>
  <c r="EW40" i="1"/>
  <c r="DX35" i="1"/>
  <c r="AH35" i="1"/>
  <c r="ER38" i="1"/>
  <c r="AU38" i="1"/>
  <c r="W38" i="1"/>
  <c r="EU41" i="1"/>
  <c r="DV37" i="1"/>
  <c r="CN37" i="1"/>
  <c r="BF37" i="1"/>
  <c r="CU37" i="1"/>
  <c r="EV38" i="1"/>
  <c r="CA40" i="1"/>
  <c r="EJ41" i="1"/>
  <c r="BR38" i="1"/>
  <c r="CJ37" i="1"/>
  <c r="CI38" i="1"/>
  <c r="BC37" i="1"/>
  <c r="ET37" i="1"/>
  <c r="ET38" i="1"/>
  <c r="DR40" i="1"/>
  <c r="BZ41" i="1"/>
  <c r="BK38" i="1"/>
  <c r="CY41" i="1"/>
  <c r="EB41" i="1"/>
  <c r="B42" i="1"/>
  <c r="B39" i="1"/>
  <c r="BE39" i="1"/>
  <c r="BE42" i="1"/>
  <c r="CO39" i="1"/>
  <c r="CO42" i="1"/>
  <c r="M39" i="1"/>
  <c r="M42" i="1"/>
  <c r="AC39" i="1"/>
  <c r="BT42" i="1"/>
  <c r="BT39" i="1"/>
  <c r="AD38" i="1"/>
  <c r="AN35" i="1"/>
  <c r="AH37" i="1"/>
  <c r="DW35" i="1"/>
  <c r="CO35" i="1"/>
  <c r="BF39" i="1"/>
  <c r="BF42" i="1"/>
  <c r="BW39" i="1"/>
  <c r="BW42" i="1"/>
  <c r="EL38" i="1"/>
  <c r="BD38" i="1"/>
  <c r="CA35" i="1"/>
  <c r="BP39" i="1"/>
  <c r="BP42" i="1"/>
  <c r="DB42" i="1"/>
  <c r="DB39" i="1"/>
  <c r="BQ42" i="1"/>
  <c r="BQ39" i="1"/>
  <c r="BA38" i="1"/>
  <c r="P35" i="1"/>
  <c r="AT38" i="1"/>
  <c r="AL41" i="1"/>
  <c r="L38" i="1"/>
  <c r="EW39" i="1"/>
  <c r="EG41" i="1"/>
  <c r="DF38" i="1"/>
  <c r="AV38" i="1"/>
  <c r="F38" i="1"/>
  <c r="AC35" i="1"/>
  <c r="CS40" i="1"/>
  <c r="AS40" i="1"/>
  <c r="AK40" i="1"/>
  <c r="AC40" i="1"/>
  <c r="CV40" i="1"/>
  <c r="AN40" i="1"/>
  <c r="DU37" i="1"/>
  <c r="BU37" i="1"/>
  <c r="AJ37" i="1"/>
  <c r="AJ38" i="1"/>
  <c r="T40" i="1"/>
  <c r="B41" i="1"/>
  <c r="AP35" i="1"/>
  <c r="P40" i="1"/>
  <c r="N37" i="1"/>
  <c r="CC37" i="1"/>
  <c r="AE37" i="1"/>
  <c r="AQ41" i="1"/>
  <c r="AI35" i="1"/>
  <c r="Q40" i="1"/>
  <c r="I38" i="1"/>
  <c r="EW41" i="1"/>
  <c r="EM41" i="1"/>
  <c r="AH40" i="1"/>
  <c r="D40" i="1"/>
  <c r="BV41" i="1"/>
  <c r="BM39" i="1"/>
  <c r="BM42" i="1"/>
  <c r="CM35" i="1"/>
  <c r="DH40" i="1"/>
  <c r="AX40" i="1"/>
  <c r="Z40" i="1"/>
  <c r="ER37" i="1"/>
  <c r="AU40" i="1"/>
  <c r="EH35" i="1"/>
  <c r="CE40" i="1"/>
  <c r="AW40" i="1"/>
  <c r="AG40" i="1"/>
  <c r="Y40" i="1"/>
  <c r="O40" i="1"/>
  <c r="EF41" i="1"/>
  <c r="CU41" i="1"/>
  <c r="BE41" i="1"/>
  <c r="E40" i="1"/>
  <c r="BW35" i="1"/>
  <c r="BO38" i="1"/>
  <c r="EL42" i="1"/>
  <c r="EL39" i="1"/>
  <c r="DL41" i="1"/>
  <c r="BD42" i="1"/>
  <c r="BD39" i="1"/>
  <c r="CA42" i="1"/>
  <c r="CA39" i="1"/>
  <c r="DJ41" i="1"/>
  <c r="BR42" i="1"/>
  <c r="BR39" i="1"/>
  <c r="DQ37" i="1"/>
  <c r="BP35" i="1"/>
  <c r="EN35" i="1"/>
  <c r="CJ35" i="1"/>
  <c r="CJ38" i="1"/>
  <c r="DK42" i="1"/>
  <c r="DK39" i="1"/>
  <c r="DK38" i="1"/>
  <c r="ET35" i="1"/>
  <c r="DR35" i="1"/>
  <c r="EI42" i="1"/>
  <c r="EI39" i="1"/>
  <c r="BB35" i="1"/>
  <c r="DI42" i="1"/>
  <c r="DI39" i="1"/>
  <c r="BI37" i="1"/>
  <c r="CX39" i="1"/>
  <c r="CX42" i="1"/>
  <c r="BH39" i="1"/>
  <c r="BH42" i="1"/>
  <c r="ED42" i="1"/>
  <c r="ED39" i="1"/>
  <c r="ED38" i="1"/>
  <c r="CR42" i="1"/>
  <c r="CR39" i="1"/>
  <c r="BQ35" i="1"/>
  <c r="V42" i="1"/>
  <c r="CH35" i="1"/>
  <c r="CQ35" i="1"/>
  <c r="CP35" i="1"/>
  <c r="DM35" i="1"/>
  <c r="AD35" i="1"/>
  <c r="H38" i="1"/>
  <c r="EK35" i="1"/>
  <c r="EH39" i="1"/>
  <c r="EH42" i="1"/>
  <c r="DG35" i="1"/>
  <c r="DV39" i="1"/>
  <c r="DV42" i="1"/>
  <c r="X39" i="1"/>
  <c r="X42" i="1"/>
  <c r="EL35" i="1"/>
  <c r="BD35" i="1"/>
  <c r="CA38" i="1"/>
  <c r="EN40" i="1"/>
  <c r="CF35" i="1"/>
  <c r="ES35" i="1"/>
  <c r="DY38" i="1"/>
  <c r="CQ42" i="1"/>
  <c r="CQ39" i="1"/>
  <c r="CP39" i="1"/>
  <c r="CP42" i="1"/>
  <c r="AX37" i="1"/>
  <c r="Q37" i="1"/>
  <c r="E35" i="1"/>
  <c r="V40" i="1"/>
  <c r="AF35" i="1"/>
  <c r="EG38" i="1"/>
  <c r="N35" i="1"/>
  <c r="C37" i="1"/>
  <c r="BY37" i="1"/>
  <c r="M37" i="1"/>
  <c r="AR42" i="1"/>
  <c r="AR39" i="1"/>
  <c r="AB37" i="1"/>
  <c r="AB38" i="1"/>
  <c r="J40" i="1"/>
  <c r="BN40" i="1"/>
  <c r="CN35" i="1"/>
  <c r="AQ38" i="1"/>
  <c r="EW38" i="1"/>
  <c r="EM38" i="1"/>
  <c r="EE41" i="1"/>
  <c r="DN35" i="1"/>
  <c r="BV38" i="1"/>
  <c r="DN41" i="1"/>
  <c r="CD41" i="1"/>
  <c r="AF41" i="1"/>
  <c r="ER40" i="1"/>
  <c r="W40" i="1"/>
  <c r="CO40" i="1"/>
  <c r="AO40" i="1"/>
  <c r="G40" i="1"/>
  <c r="X37" i="1"/>
  <c r="L42" i="1"/>
  <c r="EF38" i="1"/>
  <c r="CU38" i="1"/>
  <c r="BE38" i="1"/>
  <c r="BO39" i="1"/>
  <c r="BO42" i="1"/>
  <c r="BG41" i="1"/>
  <c r="DL42" i="1"/>
  <c r="DL39" i="1"/>
  <c r="DL38" i="1"/>
  <c r="EJ35" i="1"/>
  <c r="BY38" i="1"/>
  <c r="EN39" i="1"/>
  <c r="EN42" i="1"/>
  <c r="DT40" i="1"/>
  <c r="DB37" i="1"/>
  <c r="DK35" i="1"/>
  <c r="ET42" i="1"/>
  <c r="ET39" i="1"/>
  <c r="DR37" i="1"/>
  <c r="DR38" i="1"/>
  <c r="EI35" i="1"/>
  <c r="CG38" i="1"/>
  <c r="AL35" i="1"/>
  <c r="CZ42" i="1"/>
  <c r="CZ39" i="1"/>
  <c r="BB37" i="1"/>
  <c r="BB38" i="1"/>
  <c r="DI35" i="1"/>
  <c r="CX35" i="1"/>
  <c r="BH35" i="1"/>
  <c r="ED40" i="1"/>
  <c r="DY37" i="1"/>
  <c r="DY40" i="1"/>
  <c r="CY38" i="1"/>
  <c r="EB42" i="1"/>
  <c r="EB39" i="1"/>
  <c r="CH37" i="1"/>
  <c r="CH38" i="1"/>
  <c r="BA42" i="1"/>
  <c r="BA39" i="1"/>
  <c r="AD39" i="1"/>
  <c r="BU39" i="1"/>
  <c r="BU42" i="1"/>
  <c r="AS35" i="1"/>
  <c r="DG39" i="1"/>
  <c r="DG42" i="1"/>
  <c r="EV42" i="1"/>
  <c r="EV39" i="1"/>
  <c r="DJ42" i="1"/>
  <c r="DJ39" i="1"/>
  <c r="B35" i="1"/>
  <c r="F41" i="1"/>
  <c r="M38" i="1"/>
  <c r="DP35" i="1"/>
  <c r="CW35" i="1"/>
  <c r="DF39" i="1"/>
  <c r="DF42" i="1"/>
  <c r="F39" i="1"/>
  <c r="F42" i="1"/>
  <c r="DU39" i="1"/>
  <c r="DU42" i="1"/>
  <c r="AS37" i="1"/>
  <c r="AC37" i="1"/>
  <c r="EF35" i="1"/>
  <c r="DH37" i="1"/>
  <c r="DV35" i="1"/>
  <c r="AJ42" i="1"/>
  <c r="AJ39" i="1"/>
  <c r="T37" i="1"/>
  <c r="T38" i="1"/>
  <c r="I37" i="1"/>
  <c r="X35" i="1"/>
  <c r="AI41" i="1"/>
  <c r="AA42" i="1"/>
  <c r="AA39" i="1"/>
  <c r="Q42" i="1"/>
  <c r="Q39" i="1"/>
  <c r="EW35" i="1"/>
  <c r="EE38" i="1"/>
  <c r="AH38" i="1"/>
  <c r="W35" i="1"/>
  <c r="DH38" i="1"/>
  <c r="DN38" i="1"/>
  <c r="CD38" i="1"/>
  <c r="AF38" i="1"/>
  <c r="BV35" i="1"/>
  <c r="EU38" i="1"/>
  <c r="AE35" i="1"/>
  <c r="BW40" i="1"/>
  <c r="BO35" i="1"/>
  <c r="BG38" i="1"/>
  <c r="DL35" i="1"/>
  <c r="CT41" i="1"/>
  <c r="EJ38" i="1"/>
  <c r="DJ40" i="1"/>
  <c r="BR41" i="1"/>
  <c r="DQ42" i="1"/>
  <c r="DQ39" i="1"/>
  <c r="EE39" i="1"/>
  <c r="DB40" i="1"/>
  <c r="CJ42" i="1"/>
  <c r="CJ39" i="1"/>
  <c r="BL42" i="1"/>
  <c r="BL39" i="1"/>
  <c r="DK37" i="1"/>
  <c r="CI42" i="1"/>
  <c r="CI39" i="1"/>
  <c r="CI40" i="1"/>
  <c r="BC38" i="1"/>
  <c r="BZ35" i="1"/>
  <c r="CG42" i="1"/>
  <c r="CG39" i="1"/>
  <c r="BI38" i="1"/>
  <c r="ED35" i="1"/>
  <c r="BK35" i="1"/>
  <c r="BK40" i="1"/>
  <c r="BX37" i="1"/>
  <c r="BX38" i="1"/>
  <c r="BS38" i="1"/>
  <c r="BJ35" i="1"/>
  <c r="BA35" i="1"/>
  <c r="D42" i="1"/>
  <c r="D39" i="1"/>
  <c r="N39" i="1"/>
  <c r="N42" i="1"/>
  <c r="DO39" i="1"/>
  <c r="DO42" i="1"/>
  <c r="DA42" i="1"/>
  <c r="DA39" i="1"/>
  <c r="EC42" i="1"/>
  <c r="EC39" i="1"/>
  <c r="DU35" i="1"/>
  <c r="AP39" i="1"/>
  <c r="AP42" i="1"/>
  <c r="EC35" i="1"/>
  <c r="EU42" i="1"/>
  <c r="EU39" i="1"/>
  <c r="AD40" i="1"/>
  <c r="EG39" i="1"/>
  <c r="EG42" i="1"/>
  <c r="AV39" i="1"/>
  <c r="AV42" i="1"/>
  <c r="CE37" i="1"/>
  <c r="CS37" i="1"/>
  <c r="AK38" i="1"/>
  <c r="U37" i="1"/>
  <c r="CU39" i="1"/>
  <c r="CU42" i="1"/>
  <c r="EU35" i="1"/>
  <c r="EG35" i="1"/>
  <c r="DF37" i="1"/>
  <c r="AV37" i="1"/>
  <c r="F37" i="1"/>
  <c r="AK39" i="1"/>
  <c r="AW37" i="1"/>
  <c r="AK37" i="1"/>
  <c r="BU35" i="1"/>
  <c r="CV38" i="1"/>
  <c r="AN38" i="1"/>
  <c r="DU40" i="1"/>
  <c r="BU40" i="1"/>
  <c r="DF35" i="1"/>
  <c r="AB42" i="1"/>
  <c r="AB39" i="1"/>
  <c r="J38" i="1"/>
  <c r="AL39" i="1"/>
  <c r="N41" i="1"/>
  <c r="CC40" i="1"/>
  <c r="AE40" i="1"/>
  <c r="CM39" i="1"/>
  <c r="CM42" i="1"/>
  <c r="AQ37" i="1"/>
  <c r="AA35" i="1"/>
  <c r="Q35" i="1"/>
  <c r="I42" i="1"/>
  <c r="I39" i="1"/>
  <c r="EM35" i="1"/>
  <c r="EE35" i="1"/>
  <c r="DX38" i="1"/>
  <c r="H39" i="1"/>
  <c r="H42" i="1"/>
  <c r="BV39" i="1"/>
  <c r="BV42" i="1"/>
  <c r="DP38" i="1"/>
  <c r="AX39" i="1"/>
  <c r="AX42" i="1"/>
  <c r="Z41" i="1"/>
  <c r="CM38" i="1"/>
  <c r="AU41" i="1"/>
  <c r="W41" i="1"/>
  <c r="CO41" i="1"/>
  <c r="AW41" i="1"/>
  <c r="AO41" i="1"/>
  <c r="Y41" i="1"/>
  <c r="O41" i="1"/>
  <c r="G41" i="1"/>
  <c r="EU40" i="1"/>
  <c r="EF39" i="1"/>
  <c r="EF42" i="1"/>
  <c r="BE37" i="1"/>
  <c r="E37" i="1"/>
  <c r="EQ41" i="1"/>
  <c r="BG39" i="1"/>
  <c r="BG42" i="1"/>
  <c r="EV41" i="1"/>
  <c r="CT38" i="1"/>
  <c r="DS35" i="1"/>
  <c r="DS40" i="1"/>
  <c r="DA38" i="1"/>
  <c r="DJ35" i="1"/>
  <c r="DQ38" i="1"/>
  <c r="BY42" i="1"/>
  <c r="BY39" i="1"/>
  <c r="DT41" i="1"/>
  <c r="CJ40" i="1"/>
  <c r="BL40" i="1"/>
  <c r="EC41" i="1"/>
  <c r="CI35" i="1"/>
  <c r="DR42" i="1"/>
  <c r="DR39" i="1"/>
  <c r="BZ37" i="1"/>
  <c r="BZ38" i="1"/>
  <c r="EI41" i="1"/>
  <c r="CG35" i="1"/>
  <c r="CF37" i="1"/>
  <c r="CF38" i="1"/>
  <c r="BT41" i="1"/>
  <c r="BB42" i="1"/>
  <c r="BB39" i="1"/>
  <c r="AM39" i="1"/>
  <c r="ES38" i="1"/>
  <c r="BI42" i="1"/>
  <c r="BI39" i="1"/>
  <c r="AT42" i="1"/>
  <c r="ED37" i="1"/>
  <c r="BK42" i="1"/>
  <c r="BK39" i="1"/>
  <c r="DY42" i="1"/>
  <c r="CY37" i="1"/>
  <c r="CY40" i="1"/>
  <c r="BQ38" i="1"/>
  <c r="BX41" i="1"/>
  <c r="CH42" i="1"/>
  <c r="CH39" i="1"/>
  <c r="BJ37" i="1"/>
  <c r="BJ38" i="1"/>
  <c r="CQ38" i="1"/>
  <c r="BN39" i="1"/>
  <c r="BN42" i="1"/>
  <c r="CW39" i="1"/>
  <c r="CW42" i="1"/>
  <c r="AG35" i="1"/>
  <c r="ES42" i="1"/>
  <c r="ES39" i="1"/>
  <c r="AI42" i="1"/>
  <c r="AI39" i="1"/>
  <c r="DO35" i="1"/>
  <c r="CN39" i="1"/>
  <c r="CN42" i="1"/>
  <c r="DT37" i="1"/>
  <c r="AE39" i="1"/>
  <c r="AE42" i="1"/>
  <c r="AT37" i="1"/>
  <c r="BM41" i="1"/>
  <c r="U38" i="1"/>
  <c r="K41" i="1"/>
  <c r="EK41" i="1"/>
  <c r="U35" i="1"/>
  <c r="M40" i="1"/>
  <c r="O37" i="1"/>
  <c r="BN35" i="1"/>
  <c r="AJ41" i="1"/>
  <c r="T42" i="1"/>
  <c r="T39" i="1"/>
  <c r="AP38" i="1"/>
  <c r="W39" i="1"/>
  <c r="W42" i="1"/>
  <c r="AA41" i="1"/>
  <c r="I35" i="1"/>
  <c r="EM37" i="1"/>
  <c r="EE37" i="1"/>
  <c r="DN39" i="1"/>
  <c r="DN42" i="1"/>
  <c r="CD39" i="1"/>
  <c r="CD42" i="1"/>
  <c r="AF39" i="1"/>
  <c r="AF42" i="1"/>
  <c r="CU35" i="1"/>
  <c r="AS39" i="1"/>
  <c r="EQ39" i="1"/>
  <c r="EQ42" i="1"/>
  <c r="EQ38" i="1"/>
  <c r="BG35" i="1"/>
  <c r="DE39" i="1"/>
  <c r="CT42" i="1"/>
  <c r="CT39" i="1"/>
  <c r="CB41" i="1"/>
  <c r="DS42" i="1"/>
  <c r="DS39" i="1"/>
  <c r="CA41" i="1"/>
  <c r="EJ42" i="1"/>
  <c r="EJ39" i="1"/>
  <c r="BR40" i="1"/>
  <c r="DQ35" i="1"/>
  <c r="BY35" i="1"/>
  <c r="DT35" i="1"/>
  <c r="BL35" i="1"/>
  <c r="EC38" i="1"/>
  <c r="CI37" i="1"/>
  <c r="BC35" i="1"/>
  <c r="CS39" i="1"/>
  <c r="EI38" i="1"/>
  <c r="CF41" i="1"/>
  <c r="BT38" i="1"/>
  <c r="BI35" i="1"/>
  <c r="BK37" i="1"/>
  <c r="CR40" i="1"/>
  <c r="DY35" i="1"/>
  <c r="BS42" i="1"/>
  <c r="BS39" i="1"/>
  <c r="BS40" i="1"/>
  <c r="BA41" i="1"/>
  <c r="DW39" i="1"/>
  <c r="DW42" i="1"/>
  <c r="CB42" i="1"/>
  <c r="CB39" i="1"/>
  <c r="AT41" i="1"/>
  <c r="E39" i="1"/>
  <c r="E42" i="1"/>
  <c r="K38" i="1"/>
  <c r="F35" i="1"/>
  <c r="AA37" i="1"/>
  <c r="ER35" i="1"/>
  <c r="CD35" i="1"/>
  <c r="DM41" i="1"/>
  <c r="P37" i="1"/>
  <c r="C41" i="1"/>
  <c r="K42" i="1"/>
  <c r="K39" i="1"/>
  <c r="BE35" i="1"/>
  <c r="AL40" i="1"/>
  <c r="L41" i="1"/>
  <c r="T35" i="1"/>
  <c r="DM38" i="1"/>
  <c r="BM38" i="1"/>
  <c r="EM39" i="1"/>
  <c r="EM42" i="1"/>
  <c r="CS35" i="1"/>
  <c r="U41" i="1"/>
  <c r="C38" i="1"/>
  <c r="EK38" i="1"/>
  <c r="CV39" i="1"/>
  <c r="CV42" i="1"/>
  <c r="AN39" i="1"/>
  <c r="AN42" i="1"/>
  <c r="DU41" i="1"/>
  <c r="BU41" i="1"/>
  <c r="AU39" i="1"/>
  <c r="AU42" i="1"/>
  <c r="AM35" i="1"/>
  <c r="AR40" i="1"/>
  <c r="AB41" i="1"/>
  <c r="J42" i="1"/>
  <c r="J39" i="1"/>
  <c r="P39" i="1"/>
  <c r="P42" i="1"/>
  <c r="CC41" i="1"/>
  <c r="C42" i="1"/>
  <c r="C39" i="1"/>
  <c r="AQ42" i="1"/>
  <c r="AQ39" i="1"/>
  <c r="AI38" i="1"/>
  <c r="AA38" i="1"/>
  <c r="I41" i="1"/>
  <c r="DX39" i="1"/>
  <c r="DX42" i="1"/>
  <c r="AH39" i="1"/>
  <c r="AH42" i="1"/>
  <c r="H40" i="1"/>
  <c r="DE38" i="1"/>
  <c r="AM38" i="1"/>
  <c r="DP39" i="1"/>
  <c r="DP42" i="1"/>
  <c r="DH39" i="1"/>
  <c r="DH42" i="1"/>
  <c r="AX41" i="1"/>
  <c r="Z39" i="1"/>
  <c r="Z42" i="1"/>
  <c r="DN37" i="1"/>
  <c r="CD37" i="1"/>
  <c r="AF37" i="1"/>
  <c r="ER39" i="1"/>
  <c r="ER42" i="1"/>
  <c r="CM37" i="1"/>
  <c r="AU37" i="1"/>
  <c r="EH38" i="1"/>
  <c r="DW38" i="1"/>
  <c r="DO38" i="1"/>
  <c r="DG38" i="1"/>
  <c r="CW38" i="1"/>
  <c r="CE39" i="1"/>
  <c r="CE42" i="1"/>
  <c r="AW39" i="1"/>
  <c r="AW42" i="1"/>
  <c r="AO39" i="1"/>
  <c r="AO42" i="1"/>
  <c r="AG39" i="1"/>
  <c r="AG42" i="1"/>
  <c r="Y39" i="1"/>
  <c r="Y42" i="1"/>
  <c r="O39" i="1"/>
  <c r="O42" i="1"/>
  <c r="G39" i="1"/>
  <c r="G42" i="1"/>
  <c r="DV38" i="1"/>
  <c r="CN38" i="1"/>
  <c r="BF38" i="1"/>
  <c r="X38" i="1"/>
  <c r="EQ35" i="1"/>
  <c r="BW41" i="1"/>
  <c r="EV35" i="1"/>
  <c r="EV40" i="1"/>
  <c r="EL41" i="1"/>
  <c r="CT35" i="1"/>
  <c r="CB35" i="1"/>
  <c r="CB38" i="1"/>
  <c r="BD40" i="1"/>
  <c r="DS37" i="1"/>
  <c r="DA35" i="1"/>
  <c r="DA40" i="1"/>
  <c r="BR35" i="1"/>
  <c r="BP38" i="1"/>
  <c r="EN41" i="1"/>
  <c r="DT42" i="1"/>
  <c r="DT39" i="1"/>
  <c r="DB41" i="1"/>
  <c r="CC39" i="1"/>
  <c r="DK41" i="1"/>
  <c r="BC42" i="1"/>
  <c r="BC39" i="1"/>
  <c r="ET40" i="1"/>
  <c r="DR41" i="1"/>
  <c r="BZ42" i="1"/>
  <c r="BZ39" i="1"/>
  <c r="CG41" i="1"/>
  <c r="CF39" i="1"/>
  <c r="CF42" i="1"/>
  <c r="BT35" i="1"/>
  <c r="CZ40" i="1"/>
  <c r="BB41" i="1"/>
  <c r="DI40" i="1"/>
  <c r="CX38" i="1"/>
  <c r="BH40" i="1"/>
  <c r="CR35" i="1"/>
  <c r="CY42" i="1"/>
  <c r="CY39" i="1"/>
  <c r="BQ37" i="1"/>
  <c r="BX39" i="1"/>
  <c r="BX42" i="1"/>
  <c r="BS35" i="1"/>
  <c r="EB40" i="1"/>
  <c r="CH41" i="1"/>
  <c r="BJ42" i="1"/>
  <c r="BJ39" i="1"/>
  <c r="CQ37" i="1"/>
  <c r="CQ40" i="1"/>
  <c r="CP37" i="1"/>
  <c r="CP38" i="1"/>
</calcChain>
</file>

<file path=xl/sharedStrings.xml><?xml version="1.0" encoding="utf-8"?>
<sst xmlns="http://schemas.openxmlformats.org/spreadsheetml/2006/main" count="822" uniqueCount="242">
  <si>
    <t>Suite</t>
  </si>
  <si>
    <t>2.68 Ga Bitch Creek Gneiss, Teton Range</t>
  </si>
  <si>
    <t>2.68 Ga Webb Canyon Gneiss, Teton Range</t>
  </si>
  <si>
    <t>2.62 Ga Wyoming batholith</t>
  </si>
  <si>
    <t>2.62 Ga Bears Ears plutons</t>
  </si>
  <si>
    <t>2.55 Ga Mount Owen batholith, Teton Range</t>
  </si>
  <si>
    <t>2.59 Ga Bear Mt intrusion, Black Hills</t>
  </si>
  <si>
    <r>
      <rPr>
        <b/>
        <i/>
        <u/>
        <sz val="12"/>
        <color theme="1"/>
        <rFont val="Times New Roman"/>
        <family val="1"/>
      </rPr>
      <t>&gt;</t>
    </r>
    <r>
      <rPr>
        <b/>
        <i/>
        <sz val="12"/>
        <color theme="1"/>
        <rFont val="Times New Roman"/>
        <family val="1"/>
      </rPr>
      <t xml:space="preserve"> 2.64 Ga Rocky Ridge garnet leucogranite gneiss</t>
    </r>
  </si>
  <si>
    <t>Sample</t>
  </si>
  <si>
    <t>05T2</t>
  </si>
  <si>
    <t xml:space="preserve">06T3 </t>
  </si>
  <si>
    <t>98T-15</t>
  </si>
  <si>
    <t>04T12</t>
  </si>
  <si>
    <t xml:space="preserve">04T17 </t>
  </si>
  <si>
    <t>06T14</t>
  </si>
  <si>
    <t xml:space="preserve">06T4 </t>
  </si>
  <si>
    <t>03T7</t>
  </si>
  <si>
    <t xml:space="preserve">07T25 </t>
  </si>
  <si>
    <t>06T15</t>
  </si>
  <si>
    <t>06T34</t>
  </si>
  <si>
    <t>04T35</t>
  </si>
  <si>
    <t xml:space="preserve">07T16 </t>
  </si>
  <si>
    <t xml:space="preserve">04T36 </t>
  </si>
  <si>
    <t>06T21</t>
  </si>
  <si>
    <t>06T23</t>
  </si>
  <si>
    <t xml:space="preserve">06T24 </t>
  </si>
  <si>
    <t>06T25</t>
  </si>
  <si>
    <t xml:space="preserve">06T12 </t>
  </si>
  <si>
    <t xml:space="preserve">06T26 </t>
  </si>
  <si>
    <t>98T-16</t>
  </si>
  <si>
    <t xml:space="preserve">07T30 </t>
  </si>
  <si>
    <t xml:space="preserve">03T8 </t>
  </si>
  <si>
    <t xml:space="preserve">06T42 </t>
  </si>
  <si>
    <t xml:space="preserve">08T6 </t>
  </si>
  <si>
    <t>06T35</t>
  </si>
  <si>
    <t xml:space="preserve">06T27 </t>
  </si>
  <si>
    <t xml:space="preserve">06T5 </t>
  </si>
  <si>
    <t>06T33</t>
  </si>
  <si>
    <t>98T-17</t>
  </si>
  <si>
    <t xml:space="preserve">08T14 </t>
  </si>
  <si>
    <t xml:space="preserve">07T10 </t>
  </si>
  <si>
    <t xml:space="preserve">07T26 </t>
  </si>
  <si>
    <t>06T39</t>
  </si>
  <si>
    <t xml:space="preserve">08T13 </t>
  </si>
  <si>
    <t xml:space="preserve">08T18 </t>
  </si>
  <si>
    <t>05T21</t>
  </si>
  <si>
    <t>08T12</t>
  </si>
  <si>
    <t xml:space="preserve">08T21 </t>
  </si>
  <si>
    <t xml:space="preserve">08T28 </t>
  </si>
  <si>
    <t xml:space="preserve">07T19 </t>
  </si>
  <si>
    <t xml:space="preserve">08T20 </t>
  </si>
  <si>
    <t xml:space="preserve">08T19 </t>
  </si>
  <si>
    <t xml:space="preserve">07T5 </t>
  </si>
  <si>
    <t xml:space="preserve">08T22 </t>
  </si>
  <si>
    <t xml:space="preserve">07T4 </t>
  </si>
  <si>
    <t>07T7</t>
  </si>
  <si>
    <t>13LR06</t>
  </si>
  <si>
    <t>12GM04</t>
  </si>
  <si>
    <t>SDNE-4</t>
  </si>
  <si>
    <t>LD-8</t>
  </si>
  <si>
    <t>12SMG9</t>
  </si>
  <si>
    <t>13SM05</t>
  </si>
  <si>
    <t>12GM01</t>
  </si>
  <si>
    <t>Fremont-99</t>
  </si>
  <si>
    <t>13SM06</t>
  </si>
  <si>
    <t>11SMG1</t>
  </si>
  <si>
    <t>13LR01</t>
  </si>
  <si>
    <t>LM-10</t>
  </si>
  <si>
    <t>FR-17</t>
  </si>
  <si>
    <t>12GM02</t>
  </si>
  <si>
    <t>12GM03</t>
  </si>
  <si>
    <t>12SMG7</t>
  </si>
  <si>
    <t>11SMG2</t>
  </si>
  <si>
    <t>MS-10</t>
  </si>
  <si>
    <t>13SM07</t>
  </si>
  <si>
    <t>10LD-2</t>
  </si>
  <si>
    <t>13LR03</t>
  </si>
  <si>
    <t>PD-5</t>
  </si>
  <si>
    <t>LR94-7</t>
  </si>
  <si>
    <t>19WB12</t>
  </si>
  <si>
    <t>20WB1</t>
  </si>
  <si>
    <t>L-17</t>
  </si>
  <si>
    <t>04TC17*</t>
  </si>
  <si>
    <t>13SM02</t>
  </si>
  <si>
    <t>13SM03B</t>
  </si>
  <si>
    <t>PD-3</t>
  </si>
  <si>
    <t>13SM03A</t>
  </si>
  <si>
    <t>13LR02B</t>
  </si>
  <si>
    <t>02CM1</t>
  </si>
  <si>
    <t>18RC10</t>
  </si>
  <si>
    <t>19WB2</t>
  </si>
  <si>
    <t>19RC62A</t>
  </si>
  <si>
    <t>BEP-2</t>
  </si>
  <si>
    <t>BEP-3</t>
  </si>
  <si>
    <t>BEP-4</t>
  </si>
  <si>
    <t>BW-15</t>
  </si>
  <si>
    <t>BW-16</t>
  </si>
  <si>
    <t>BW-18</t>
  </si>
  <si>
    <t>03TL1</t>
  </si>
  <si>
    <t>GPA-5</t>
  </si>
  <si>
    <t>GPA-2</t>
  </si>
  <si>
    <t>GPA-3</t>
  </si>
  <si>
    <t>GPA-4</t>
  </si>
  <si>
    <t>GPA-9</t>
  </si>
  <si>
    <t>GPA-10</t>
  </si>
  <si>
    <t>GPA-11</t>
  </si>
  <si>
    <t>GPA-12</t>
  </si>
  <si>
    <t>GPA-13</t>
  </si>
  <si>
    <t>98T-3</t>
  </si>
  <si>
    <t>98T-5</t>
  </si>
  <si>
    <t>MO-2</t>
  </si>
  <si>
    <t>MO-5</t>
  </si>
  <si>
    <t>RM-1</t>
  </si>
  <si>
    <t>06T36</t>
  </si>
  <si>
    <t>RM-2</t>
  </si>
  <si>
    <t>98T-1</t>
  </si>
  <si>
    <t>RM-3A</t>
  </si>
  <si>
    <t>98T-10</t>
  </si>
  <si>
    <t>99T-5</t>
  </si>
  <si>
    <t>MO-3</t>
  </si>
  <si>
    <t>98T-18</t>
  </si>
  <si>
    <t>98T-19</t>
  </si>
  <si>
    <t>GT-1</t>
  </si>
  <si>
    <t>GT-4</t>
  </si>
  <si>
    <t>06T32</t>
  </si>
  <si>
    <t>GT-2</t>
  </si>
  <si>
    <t>GT3</t>
  </si>
  <si>
    <t>GT-5</t>
  </si>
  <si>
    <t>98T-2</t>
  </si>
  <si>
    <t>BM7</t>
  </si>
  <si>
    <t>BM13</t>
  </si>
  <si>
    <t>BM16</t>
  </si>
  <si>
    <t>BM20</t>
  </si>
  <si>
    <t>BM22</t>
  </si>
  <si>
    <t>BM23</t>
  </si>
  <si>
    <t>BM9</t>
  </si>
  <si>
    <t>BM10</t>
  </si>
  <si>
    <t>BM14</t>
  </si>
  <si>
    <t>BM15</t>
  </si>
  <si>
    <t>BM18</t>
  </si>
  <si>
    <t>BM24</t>
  </si>
  <si>
    <t>BM6</t>
  </si>
  <si>
    <t>18RC14B</t>
  </si>
  <si>
    <t>19P1</t>
  </si>
  <si>
    <t>19P5</t>
  </si>
  <si>
    <t>18P16</t>
  </si>
  <si>
    <t>19P9</t>
  </si>
  <si>
    <t>19RC13</t>
  </si>
  <si>
    <t>19RC38</t>
  </si>
  <si>
    <t>Source</t>
  </si>
  <si>
    <t>Frost et al., 2106</t>
  </si>
  <si>
    <t>Bagdonas et al., 2016</t>
  </si>
  <si>
    <t>Wall 2004</t>
  </si>
  <si>
    <t>This study</t>
  </si>
  <si>
    <t>Da Prat, 2020</t>
  </si>
  <si>
    <t>Stuckless 1989</t>
  </si>
  <si>
    <t>Cornia 2003</t>
  </si>
  <si>
    <t>Wilks 1991</t>
  </si>
  <si>
    <t>Frost et al 2018</t>
  </si>
  <si>
    <t>Gosselin et al 1990</t>
  </si>
  <si>
    <t>Da Prat 2020</t>
  </si>
  <si>
    <t>Description</t>
  </si>
  <si>
    <t>east sheet</t>
  </si>
  <si>
    <t>Laramie Mts</t>
  </si>
  <si>
    <t>Granite Mts</t>
  </si>
  <si>
    <t>Shirley Mts</t>
  </si>
  <si>
    <t>Pedro Mts</t>
  </si>
  <si>
    <t>N Laramie Mts</t>
  </si>
  <si>
    <t>Bears Ears</t>
  </si>
  <si>
    <t>New Fork</t>
  </si>
  <si>
    <t>Middle Mt</t>
  </si>
  <si>
    <t>Granite</t>
  </si>
  <si>
    <t>Trondhjemite</t>
  </si>
  <si>
    <t>pegmatite</t>
  </si>
  <si>
    <r>
      <t>SiO</t>
    </r>
    <r>
      <rPr>
        <vertAlign val="subscript"/>
        <sz val="12"/>
        <color theme="1"/>
        <rFont val="Times New Roman"/>
        <family val="1"/>
      </rPr>
      <t>2</t>
    </r>
  </si>
  <si>
    <r>
      <t>TiO</t>
    </r>
    <r>
      <rPr>
        <vertAlign val="subscript"/>
        <sz val="12"/>
        <color theme="1"/>
        <rFont val="Times New Roman"/>
        <family val="1"/>
      </rPr>
      <t>2</t>
    </r>
  </si>
  <si>
    <t>&lt;0.01</t>
  </si>
  <si>
    <r>
      <t>Al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>3</t>
    </r>
  </si>
  <si>
    <r>
      <t>FeO</t>
    </r>
    <r>
      <rPr>
        <vertAlign val="superscript"/>
        <sz val="12"/>
        <color theme="1"/>
        <rFont val="Times New Roman"/>
        <family val="1"/>
      </rPr>
      <t>tot</t>
    </r>
  </si>
  <si>
    <t>FeO</t>
  </si>
  <si>
    <r>
      <t>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</si>
  <si>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t>MnO</t>
  </si>
  <si>
    <t>&lt;.01</t>
  </si>
  <si>
    <t>MgO</t>
  </si>
  <si>
    <t>CaO</t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</si>
  <si>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</si>
  <si>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</si>
  <si>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</si>
  <si>
    <t>LOI</t>
  </si>
  <si>
    <t>Total</t>
  </si>
  <si>
    <t>Total anhydrous</t>
  </si>
  <si>
    <t>Normalized to 100%</t>
  </si>
  <si>
    <t>Fe-index</t>
  </si>
  <si>
    <t>MALI</t>
  </si>
  <si>
    <t xml:space="preserve">ASI </t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</si>
  <si>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O/K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</si>
  <si>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CaO/Na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</si>
  <si>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/TiO</t>
    </r>
    <r>
      <rPr>
        <vertAlign val="subscript"/>
        <sz val="12"/>
        <color theme="1"/>
        <rFont val="Times New Roman"/>
        <family val="1"/>
      </rPr>
      <t>2</t>
    </r>
  </si>
  <si>
    <t>Rb</t>
  </si>
  <si>
    <t>Sr</t>
  </si>
  <si>
    <t>Ba</t>
  </si>
  <si>
    <t>Y</t>
  </si>
  <si>
    <t>&lt;0.5</t>
  </si>
  <si>
    <t>Nb</t>
  </si>
  <si>
    <t>Zr</t>
  </si>
  <si>
    <t>Zr sat T-2013</t>
  </si>
  <si>
    <t>Rb/Ba</t>
  </si>
  <si>
    <t>Rb/Sr</t>
  </si>
  <si>
    <t>Sr/Ba</t>
  </si>
  <si>
    <t xml:space="preserve"> -</t>
  </si>
  <si>
    <t>La</t>
  </si>
  <si>
    <t>Ce</t>
  </si>
  <si>
    <t>Pr</t>
  </si>
  <si>
    <t>Nd</t>
  </si>
  <si>
    <t>Sm</t>
  </si>
  <si>
    <t>Eu</t>
  </si>
  <si>
    <t>&lt;0.03</t>
  </si>
  <si>
    <t>Gd</t>
  </si>
  <si>
    <t>Tb</t>
  </si>
  <si>
    <t>Dy</t>
  </si>
  <si>
    <t>&lt;0.05</t>
  </si>
  <si>
    <t>Ho</t>
  </si>
  <si>
    <t>Er</t>
  </si>
  <si>
    <t>Tm</t>
  </si>
  <si>
    <t>&lt;0.1</t>
  </si>
  <si>
    <t>Yb</t>
  </si>
  <si>
    <t>Lu</t>
  </si>
  <si>
    <r>
      <t xml:space="preserve">Initial </t>
    </r>
    <r>
      <rPr>
        <sz val="12"/>
        <color theme="1"/>
        <rFont val="Symbol"/>
        <charset val="2"/>
      </rPr>
      <t>e</t>
    </r>
    <r>
      <rPr>
        <vertAlign val="subscript"/>
        <sz val="12"/>
        <color theme="1"/>
        <rFont val="Times New Roman"/>
        <family val="1"/>
      </rPr>
      <t>Nd</t>
    </r>
  </si>
  <si>
    <t>Time of initial</t>
  </si>
  <si>
    <t>Data sources</t>
  </si>
  <si>
    <t>Bagdonas, D.A., Frost, C.D., and Fanning, C.M. (2016) The Neoarchean Wyoming Batholith: a voluminous, homogeneous granite inboard of a continental arc. American Mineralogist, 101, 1332–1347.</t>
  </si>
  <si>
    <t>Cornia, M.E. (2003) The Archean history of the Teton Range and surrounding areas. M.S. thesis, University of Wyoming, Laramie.</t>
  </si>
  <si>
    <t>Da Prat, F.A. (2020) Archean history of the northern Laramie Mountains. M.S. thesis, University of Wyoming, Laramie.</t>
  </si>
  <si>
    <t>Frost, B.R., Swapp, S.M., Frost, C.D., Bagdonas, D.A., and Chamberlain, K.R. (2018) Neoarchean tectonic history of the Teton Range: record of accretion against the present-day western margin of the Wyoming Province. Geosphere, 14, doi:10.1130/GES01559.1</t>
  </si>
  <si>
    <t>Frost, C.D., Swapp, S.M., Frost, B.R., Finley-Blasi, L., and Fitz-Gerald, D.B. (2016) Leucogranites of the Teton Range, Wyoming: a record of Archean collisional orogeny. Geochimica et Cosmochimica Acta, 185, 528–549.</t>
  </si>
  <si>
    <t>Gosselin, D.C., Papike, J.J., Shearer, C.K., Peterman, Z.E., and Laul, J.C. (1990) Geochemistry and origin of Archean granites from the Black Hills, South Dakota. Canadian Journal of Earth Sciences, 27, 57–71.</t>
  </si>
  <si>
    <t>Stuckless, J.S. (1989) Petrogenesis of two contrasting Late Archean granitoids, Wind River Range, Wyoming. U.S. Geological Survey Professional Paper, 1491, 38p.</t>
  </si>
  <si>
    <t>Wall, E.N. (2004) Petrologic, geochemical and isotopic constraints on the origin of 2.6 Ga post-tectonic granitoids of the central Wyoming province. M.S. thesis, University of Wyoming, Laramie.</t>
  </si>
  <si>
    <t>Wilks, M.E. (1991) The petrology and petrogenesis of three Late Archean K-rich granites in the Archean Wyoming Province. Ph.D dissertation, New Mexico Institute of Mining and Technology, Socorro.</t>
  </si>
  <si>
    <t>Table OM1. Geochemical data for Wyoming Province strongly peraluminous granites</t>
  </si>
  <si>
    <t>American Mineralogist: August 2021 Online Materials AM-21-88001</t>
  </si>
  <si>
    <t>FROST AND DA PRAT: INTERPRETATION OF STRONGLY PERALUMINOUS GRANITIC ROCKS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</si>
</sst>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7030A0"/>
      <name val="Times New Roman"/>
      <family val="1"/>
    </font>
    <font>
      <b/>
      <i/>
      <sz val="12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  <font>
      <vertAlign val="superscript"/>
      <sz val="12"/>
      <color theme="1"/>
      <name val="Times New Roman"/>
      <family val="1"/>
    </font>
    <font>
      <sz val="10"/>
      <name val="Arial"/>
      <family val="2"/>
    </font>
    <font>
      <sz val="12"/>
      <color theme="1"/>
      <name val="Symbol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2" fontId="3" fillId="0" borderId="0" xfId="0" applyNumberFormat="1" applyFont="1"/>
    <xf numFmtId="2" fontId="7" fillId="0" borderId="0" xfId="0" applyNumberFormat="1" applyFont="1" applyAlignment="1">
      <alignment horizontal="right"/>
    </xf>
    <xf numFmtId="2" fontId="8" fillId="0" borderId="0" xfId="0" applyNumberFormat="1" applyFont="1"/>
    <xf numFmtId="0" fontId="3" fillId="0" borderId="0" xfId="0" applyFont="1" applyAlignment="1">
      <alignment horizontal="right"/>
    </xf>
    <xf numFmtId="164" fontId="2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right" vertical="center"/>
    </xf>
    <xf numFmtId="0" fontId="8" fillId="0" borderId="0" xfId="0" applyFont="1"/>
    <xf numFmtId="2" fontId="1" fillId="0" borderId="0" xfId="0" applyNumberFormat="1" applyFont="1"/>
    <xf numFmtId="2" fontId="7" fillId="0" borderId="0" xfId="1" applyNumberFormat="1" applyFont="1"/>
    <xf numFmtId="2" fontId="3" fillId="0" borderId="0" xfId="1" applyNumberFormat="1" applyFont="1"/>
    <xf numFmtId="2" fontId="7" fillId="0" borderId="0" xfId="0" applyNumberFormat="1" applyFont="1"/>
    <xf numFmtId="2" fontId="2" fillId="0" borderId="0" xfId="1" applyNumberFormat="1" applyFont="1"/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" fontId="2" fillId="0" borderId="0" xfId="0" applyNumberFormat="1" applyFont="1"/>
    <xf numFmtId="1" fontId="3" fillId="0" borderId="0" xfId="0" applyNumberFormat="1" applyFont="1"/>
    <xf numFmtId="1" fontId="2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center"/>
    </xf>
    <xf numFmtId="165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165" fontId="8" fillId="0" borderId="0" xfId="0" applyNumberFormat="1" applyFont="1"/>
    <xf numFmtId="165" fontId="3" fillId="0" borderId="0" xfId="0" applyNumberFormat="1" applyFont="1"/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4"/>
    </xf>
  </cellXfs>
  <cellStyles count="2">
    <cellStyle name="Excel Built-in Normal" xfId="1" xr:uid="{7BA1FE20-6CC5-C041-8179-C3F765869672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6CD91-EC41-D24F-A610-1F9A5DACA9E2}">
  <dimension ref="A1:EW101"/>
  <sheetViews>
    <sheetView tabSelected="1" topLeftCell="A64" workbookViewId="0">
      <selection sqref="A1:A2"/>
    </sheetView>
  </sheetViews>
  <sheetFormatPr defaultColWidth="10.83203125" defaultRowHeight="15.7" x14ac:dyDescent="0.55000000000000004"/>
  <cols>
    <col min="1" max="1" width="14" style="2" customWidth="1"/>
    <col min="2" max="11" width="10.83203125" style="2"/>
    <col min="12" max="17" width="10.83203125" style="3"/>
    <col min="18" max="18" width="10.83203125" style="2"/>
    <col min="19" max="19" width="14.1640625" style="2" customWidth="1"/>
    <col min="20" max="39" width="10.83203125" style="2"/>
    <col min="40" max="50" width="10.83203125" style="3"/>
    <col min="51" max="51" width="10.83203125" style="2"/>
    <col min="52" max="52" width="14.33203125" style="4" customWidth="1"/>
    <col min="53" max="75" width="10.83203125" style="2"/>
    <col min="76" max="76" width="10.83203125" style="5"/>
    <col min="77" max="77" width="10.6640625"/>
    <col min="78" max="88" width="10.83203125" style="3"/>
    <col min="89" max="89" width="10.6640625"/>
    <col min="90" max="90" width="14.5" style="2" customWidth="1"/>
    <col min="91" max="98" width="10.83203125" style="2"/>
    <col min="99" max="106" width="10.83203125" style="3"/>
    <col min="107" max="107" width="10.83203125" style="2"/>
    <col min="108" max="108" width="14.33203125" style="2" customWidth="1"/>
    <col min="109" max="122" width="10.83203125" style="2"/>
    <col min="123" max="129" width="10.83203125" style="3"/>
    <col min="130" max="130" width="10.83203125" style="2"/>
    <col min="131" max="131" width="14.1640625" style="2" customWidth="1"/>
    <col min="132" max="145" width="10.83203125" style="2"/>
    <col min="146" max="146" width="14.33203125" style="2" customWidth="1"/>
    <col min="147" max="153" width="10.83203125" style="3"/>
    <col min="154" max="16384" width="10.83203125" style="2"/>
  </cols>
  <sheetData>
    <row r="1" spans="1:153" x14ac:dyDescent="0.55000000000000004">
      <c r="A1" s="2" t="s">
        <v>240</v>
      </c>
    </row>
    <row r="2" spans="1:153" x14ac:dyDescent="0.55000000000000004">
      <c r="A2" s="2" t="s">
        <v>241</v>
      </c>
    </row>
    <row r="3" spans="1:153" x14ac:dyDescent="0.55000000000000004">
      <c r="A3" s="1" t="s">
        <v>239</v>
      </c>
      <c r="BY3" s="2"/>
    </row>
    <row r="4" spans="1:153" x14ac:dyDescent="0.55000000000000004">
      <c r="BY4" s="2"/>
    </row>
    <row r="5" spans="1:153" x14ac:dyDescent="0.55000000000000004">
      <c r="A5" s="2" t="s">
        <v>0</v>
      </c>
      <c r="B5" s="6" t="s">
        <v>1</v>
      </c>
      <c r="L5" s="2"/>
      <c r="M5" s="2"/>
      <c r="N5" s="2"/>
      <c r="O5" s="2"/>
      <c r="P5" s="2"/>
      <c r="Q5" s="2"/>
      <c r="S5" s="2" t="s">
        <v>0</v>
      </c>
      <c r="T5" s="6" t="s">
        <v>2</v>
      </c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Z5" s="2" t="s">
        <v>0</v>
      </c>
      <c r="BA5" s="6" t="s">
        <v>3</v>
      </c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L5" s="2" t="s">
        <v>0</v>
      </c>
      <c r="CM5" s="6" t="s">
        <v>4</v>
      </c>
      <c r="CU5" s="2"/>
      <c r="CV5" s="2"/>
      <c r="CW5" s="2"/>
      <c r="CX5" s="2"/>
      <c r="CY5" s="2"/>
      <c r="CZ5" s="2"/>
      <c r="DA5" s="2"/>
      <c r="DB5" s="2"/>
      <c r="DD5" s="2" t="s">
        <v>0</v>
      </c>
      <c r="DE5" s="6" t="s">
        <v>5</v>
      </c>
      <c r="DS5" s="2"/>
      <c r="DT5" s="2"/>
      <c r="DU5" s="2"/>
      <c r="DV5" s="2"/>
      <c r="DW5" s="2"/>
      <c r="DX5" s="2"/>
      <c r="DY5" s="2"/>
      <c r="EA5" s="2" t="s">
        <v>0</v>
      </c>
      <c r="EB5" s="6" t="s">
        <v>6</v>
      </c>
      <c r="EP5" s="2" t="s">
        <v>0</v>
      </c>
      <c r="EQ5" s="6" t="s">
        <v>7</v>
      </c>
      <c r="ER5" s="2"/>
      <c r="ES5" s="2"/>
      <c r="ET5" s="2"/>
      <c r="EU5" s="2"/>
      <c r="EV5" s="2"/>
      <c r="EW5" s="2"/>
    </row>
    <row r="6" spans="1:153" x14ac:dyDescent="0.55000000000000004">
      <c r="A6" s="2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  <c r="K6" s="7" t="s">
        <v>18</v>
      </c>
      <c r="L6" s="7" t="s">
        <v>19</v>
      </c>
      <c r="M6" s="7" t="s">
        <v>20</v>
      </c>
      <c r="N6" s="7" t="s">
        <v>21</v>
      </c>
      <c r="O6" s="7" t="s">
        <v>22</v>
      </c>
      <c r="P6" s="7" t="s">
        <v>23</v>
      </c>
      <c r="Q6" s="7" t="s">
        <v>24</v>
      </c>
      <c r="S6" s="2" t="s">
        <v>8</v>
      </c>
      <c r="T6" s="7" t="s">
        <v>25</v>
      </c>
      <c r="U6" s="7" t="s">
        <v>26</v>
      </c>
      <c r="V6" s="7" t="s">
        <v>27</v>
      </c>
      <c r="W6" s="7" t="s">
        <v>28</v>
      </c>
      <c r="X6" s="7" t="s">
        <v>29</v>
      </c>
      <c r="Y6" s="7" t="s">
        <v>30</v>
      </c>
      <c r="Z6" s="7" t="s">
        <v>31</v>
      </c>
      <c r="AA6" s="7" t="s">
        <v>32</v>
      </c>
      <c r="AB6" s="7" t="s">
        <v>33</v>
      </c>
      <c r="AC6" s="7" t="s">
        <v>34</v>
      </c>
      <c r="AD6" s="7" t="s">
        <v>35</v>
      </c>
      <c r="AE6" s="7" t="s">
        <v>36</v>
      </c>
      <c r="AF6" s="7" t="s">
        <v>37</v>
      </c>
      <c r="AG6" s="7" t="s">
        <v>38</v>
      </c>
      <c r="AH6" s="7" t="s">
        <v>39</v>
      </c>
      <c r="AI6" s="7" t="s">
        <v>40</v>
      </c>
      <c r="AJ6" s="7" t="s">
        <v>41</v>
      </c>
      <c r="AK6" s="7" t="s">
        <v>42</v>
      </c>
      <c r="AL6" s="7" t="s">
        <v>43</v>
      </c>
      <c r="AM6" s="7" t="s">
        <v>44</v>
      </c>
      <c r="AN6" s="7" t="s">
        <v>45</v>
      </c>
      <c r="AO6" s="7" t="s">
        <v>46</v>
      </c>
      <c r="AP6" s="7" t="s">
        <v>47</v>
      </c>
      <c r="AQ6" s="7" t="s">
        <v>48</v>
      </c>
      <c r="AR6" s="7" t="s">
        <v>49</v>
      </c>
      <c r="AS6" s="7" t="s">
        <v>50</v>
      </c>
      <c r="AT6" s="7" t="s">
        <v>51</v>
      </c>
      <c r="AU6" s="7" t="s">
        <v>52</v>
      </c>
      <c r="AV6" s="7" t="s">
        <v>53</v>
      </c>
      <c r="AW6" s="7" t="s">
        <v>54</v>
      </c>
      <c r="AX6" s="7" t="s">
        <v>55</v>
      </c>
      <c r="AZ6" s="2" t="s">
        <v>8</v>
      </c>
      <c r="BA6" s="2" t="s">
        <v>56</v>
      </c>
      <c r="BB6" s="2" t="s">
        <v>57</v>
      </c>
      <c r="BC6" s="2" t="s">
        <v>58</v>
      </c>
      <c r="BD6" s="2" t="s">
        <v>59</v>
      </c>
      <c r="BE6" s="2" t="s">
        <v>60</v>
      </c>
      <c r="BF6" s="2" t="s">
        <v>61</v>
      </c>
      <c r="BG6" s="2" t="s">
        <v>62</v>
      </c>
      <c r="BH6" s="2" t="s">
        <v>63</v>
      </c>
      <c r="BI6" s="2" t="s">
        <v>64</v>
      </c>
      <c r="BJ6" s="2" t="s">
        <v>65</v>
      </c>
      <c r="BK6" s="2" t="s">
        <v>66</v>
      </c>
      <c r="BL6" s="2" t="s">
        <v>67</v>
      </c>
      <c r="BM6" s="2" t="s">
        <v>68</v>
      </c>
      <c r="BN6" s="2" t="s">
        <v>69</v>
      </c>
      <c r="BO6" s="2" t="s">
        <v>70</v>
      </c>
      <c r="BP6" s="2" t="s">
        <v>71</v>
      </c>
      <c r="BQ6" s="2" t="s">
        <v>72</v>
      </c>
      <c r="BR6" s="2" t="s">
        <v>73</v>
      </c>
      <c r="BS6" s="2" t="s">
        <v>74</v>
      </c>
      <c r="BT6" s="2" t="s">
        <v>75</v>
      </c>
      <c r="BU6" s="2" t="s">
        <v>76</v>
      </c>
      <c r="BV6" s="2" t="s">
        <v>77</v>
      </c>
      <c r="BW6" s="2" t="s">
        <v>78</v>
      </c>
      <c r="BX6" s="5" t="s">
        <v>79</v>
      </c>
      <c r="BY6" s="2" t="s">
        <v>80</v>
      </c>
      <c r="BZ6" s="2" t="s">
        <v>81</v>
      </c>
      <c r="CA6" s="2" t="s">
        <v>82</v>
      </c>
      <c r="CB6" s="2" t="s">
        <v>83</v>
      </c>
      <c r="CC6" s="2" t="s">
        <v>84</v>
      </c>
      <c r="CD6" s="2" t="s">
        <v>85</v>
      </c>
      <c r="CE6" s="2" t="s">
        <v>86</v>
      </c>
      <c r="CF6" s="2" t="s">
        <v>87</v>
      </c>
      <c r="CG6" s="2" t="s">
        <v>88</v>
      </c>
      <c r="CH6" s="2" t="s">
        <v>89</v>
      </c>
      <c r="CI6" s="2" t="s">
        <v>90</v>
      </c>
      <c r="CJ6" s="2" t="s">
        <v>91</v>
      </c>
      <c r="CL6" s="2" t="s">
        <v>8</v>
      </c>
      <c r="CM6" s="8" t="s">
        <v>92</v>
      </c>
      <c r="CN6" s="8" t="s">
        <v>93</v>
      </c>
      <c r="CO6" s="8" t="s">
        <v>94</v>
      </c>
      <c r="CP6" s="8" t="s">
        <v>95</v>
      </c>
      <c r="CQ6" s="8" t="s">
        <v>96</v>
      </c>
      <c r="CR6" s="8" t="s">
        <v>97</v>
      </c>
      <c r="CS6" s="7" t="s">
        <v>98</v>
      </c>
      <c r="CT6" s="8" t="s">
        <v>99</v>
      </c>
      <c r="CU6" s="8" t="s">
        <v>100</v>
      </c>
      <c r="CV6" s="8" t="s">
        <v>101</v>
      </c>
      <c r="CW6" s="8" t="s">
        <v>102</v>
      </c>
      <c r="CX6" s="8" t="s">
        <v>103</v>
      </c>
      <c r="CY6" s="8" t="s">
        <v>104</v>
      </c>
      <c r="CZ6" s="8" t="s">
        <v>105</v>
      </c>
      <c r="DA6" s="8" t="s">
        <v>106</v>
      </c>
      <c r="DB6" s="8" t="s">
        <v>107</v>
      </c>
      <c r="DD6" s="2" t="s">
        <v>8</v>
      </c>
      <c r="DE6" s="7" t="s">
        <v>108</v>
      </c>
      <c r="DF6" s="7" t="s">
        <v>109</v>
      </c>
      <c r="DG6" s="7" t="s">
        <v>110</v>
      </c>
      <c r="DH6" s="7" t="s">
        <v>111</v>
      </c>
      <c r="DI6" s="7" t="s">
        <v>112</v>
      </c>
      <c r="DJ6" s="2" t="s">
        <v>113</v>
      </c>
      <c r="DK6" s="7" t="s">
        <v>114</v>
      </c>
      <c r="DL6" s="7" t="s">
        <v>115</v>
      </c>
      <c r="DM6" s="7" t="s">
        <v>116</v>
      </c>
      <c r="DN6" s="7" t="s">
        <v>117</v>
      </c>
      <c r="DO6" s="7" t="s">
        <v>118</v>
      </c>
      <c r="DP6" s="7" t="s">
        <v>119</v>
      </c>
      <c r="DQ6" s="7" t="s">
        <v>120</v>
      </c>
      <c r="DR6" s="7" t="s">
        <v>121</v>
      </c>
      <c r="DS6" s="7" t="s">
        <v>122</v>
      </c>
      <c r="DT6" s="7" t="s">
        <v>123</v>
      </c>
      <c r="DU6" s="2" t="s">
        <v>124</v>
      </c>
      <c r="DV6" s="7" t="s">
        <v>125</v>
      </c>
      <c r="DW6" s="7" t="s">
        <v>126</v>
      </c>
      <c r="DX6" s="7" t="s">
        <v>127</v>
      </c>
      <c r="DY6" s="7" t="s">
        <v>128</v>
      </c>
      <c r="EA6" s="2" t="s">
        <v>8</v>
      </c>
      <c r="EB6" s="2" t="s">
        <v>129</v>
      </c>
      <c r="EC6" s="2" t="s">
        <v>130</v>
      </c>
      <c r="ED6" s="2" t="s">
        <v>131</v>
      </c>
      <c r="EE6" s="2" t="s">
        <v>132</v>
      </c>
      <c r="EF6" s="2" t="s">
        <v>133</v>
      </c>
      <c r="EG6" s="2" t="s">
        <v>134</v>
      </c>
      <c r="EH6" s="2" t="s">
        <v>135</v>
      </c>
      <c r="EI6" s="2" t="s">
        <v>136</v>
      </c>
      <c r="EJ6" s="2" t="s">
        <v>137</v>
      </c>
      <c r="EK6" s="2" t="s">
        <v>138</v>
      </c>
      <c r="EL6" s="2" t="s">
        <v>139</v>
      </c>
      <c r="EM6" s="2" t="s">
        <v>140</v>
      </c>
      <c r="EN6" s="2" t="s">
        <v>141</v>
      </c>
      <c r="EP6" s="2" t="s">
        <v>8</v>
      </c>
      <c r="EQ6" s="2" t="s">
        <v>142</v>
      </c>
      <c r="ER6" s="2" t="s">
        <v>143</v>
      </c>
      <c r="ES6" s="2" t="s">
        <v>144</v>
      </c>
      <c r="ET6" s="2" t="s">
        <v>145</v>
      </c>
      <c r="EU6" s="2" t="s">
        <v>146</v>
      </c>
      <c r="EV6" s="2" t="s">
        <v>147</v>
      </c>
      <c r="EW6" s="2" t="s">
        <v>148</v>
      </c>
    </row>
    <row r="7" spans="1:153" x14ac:dyDescent="0.55000000000000004">
      <c r="A7" s="2" t="s">
        <v>149</v>
      </c>
      <c r="B7" s="2" t="s">
        <v>150</v>
      </c>
      <c r="C7" s="2" t="s">
        <v>150</v>
      </c>
      <c r="D7" s="2" t="s">
        <v>150</v>
      </c>
      <c r="E7" s="2" t="s">
        <v>150</v>
      </c>
      <c r="F7" s="2" t="s">
        <v>150</v>
      </c>
      <c r="G7" s="2" t="s">
        <v>150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 t="s">
        <v>150</v>
      </c>
      <c r="O7" s="2" t="s">
        <v>150</v>
      </c>
      <c r="P7" s="2" t="s">
        <v>150</v>
      </c>
      <c r="Q7" s="2" t="s">
        <v>150</v>
      </c>
      <c r="S7" s="2" t="s">
        <v>149</v>
      </c>
      <c r="T7" s="2" t="s">
        <v>150</v>
      </c>
      <c r="U7" s="2" t="s">
        <v>150</v>
      </c>
      <c r="V7" s="2" t="s">
        <v>150</v>
      </c>
      <c r="W7" s="2" t="s">
        <v>150</v>
      </c>
      <c r="X7" s="2" t="s">
        <v>150</v>
      </c>
      <c r="Y7" s="2" t="s">
        <v>150</v>
      </c>
      <c r="Z7" s="2" t="s">
        <v>150</v>
      </c>
      <c r="AA7" s="2" t="s">
        <v>150</v>
      </c>
      <c r="AB7" s="2" t="s">
        <v>150</v>
      </c>
      <c r="AC7" s="2" t="s">
        <v>150</v>
      </c>
      <c r="AD7" s="2" t="s">
        <v>150</v>
      </c>
      <c r="AE7" s="2" t="s">
        <v>150</v>
      </c>
      <c r="AF7" s="2" t="s">
        <v>150</v>
      </c>
      <c r="AG7" s="2" t="s">
        <v>150</v>
      </c>
      <c r="AH7" s="2" t="s">
        <v>150</v>
      </c>
      <c r="AI7" s="2" t="s">
        <v>150</v>
      </c>
      <c r="AJ7" s="2" t="s">
        <v>150</v>
      </c>
      <c r="AK7" s="2" t="s">
        <v>150</v>
      </c>
      <c r="AL7" s="2" t="s">
        <v>150</v>
      </c>
      <c r="AM7" s="2" t="s">
        <v>150</v>
      </c>
      <c r="AN7" s="2" t="s">
        <v>150</v>
      </c>
      <c r="AO7" s="2" t="s">
        <v>150</v>
      </c>
      <c r="AP7" s="2" t="s">
        <v>150</v>
      </c>
      <c r="AQ7" s="2" t="s">
        <v>150</v>
      </c>
      <c r="AR7" s="2" t="s">
        <v>150</v>
      </c>
      <c r="AS7" s="2" t="s">
        <v>150</v>
      </c>
      <c r="AT7" s="2" t="s">
        <v>150</v>
      </c>
      <c r="AU7" s="2" t="s">
        <v>150</v>
      </c>
      <c r="AV7" s="2" t="s">
        <v>150</v>
      </c>
      <c r="AW7" s="2" t="s">
        <v>150</v>
      </c>
      <c r="AX7" s="2" t="s">
        <v>150</v>
      </c>
      <c r="AZ7" s="2" t="s">
        <v>149</v>
      </c>
      <c r="BA7" s="2" t="s">
        <v>151</v>
      </c>
      <c r="BB7" s="2" t="s">
        <v>151</v>
      </c>
      <c r="BC7" s="2" t="s">
        <v>152</v>
      </c>
      <c r="BD7" s="2" t="s">
        <v>152</v>
      </c>
      <c r="BE7" s="2" t="s">
        <v>151</v>
      </c>
      <c r="BF7" s="2" t="s">
        <v>151</v>
      </c>
      <c r="BG7" s="2" t="s">
        <v>151</v>
      </c>
      <c r="BH7" s="2" t="s">
        <v>152</v>
      </c>
      <c r="BI7" s="2" t="s">
        <v>151</v>
      </c>
      <c r="BJ7" s="2" t="s">
        <v>151</v>
      </c>
      <c r="BK7" s="2" t="s">
        <v>151</v>
      </c>
      <c r="BL7" s="2" t="s">
        <v>152</v>
      </c>
      <c r="BM7" s="2" t="s">
        <v>152</v>
      </c>
      <c r="BN7" s="2" t="s">
        <v>151</v>
      </c>
      <c r="BO7" s="2" t="s">
        <v>151</v>
      </c>
      <c r="BP7" s="2" t="s">
        <v>151</v>
      </c>
      <c r="BQ7" s="2" t="s">
        <v>151</v>
      </c>
      <c r="BR7" s="2" t="s">
        <v>152</v>
      </c>
      <c r="BS7" s="2" t="s">
        <v>151</v>
      </c>
      <c r="BT7" s="2" t="s">
        <v>151</v>
      </c>
      <c r="BU7" s="2" t="s">
        <v>151</v>
      </c>
      <c r="BV7" s="2" t="s">
        <v>152</v>
      </c>
      <c r="BW7" s="2" t="s">
        <v>153</v>
      </c>
      <c r="BX7" s="5" t="s">
        <v>154</v>
      </c>
      <c r="BY7" s="2" t="s">
        <v>153</v>
      </c>
      <c r="BZ7" s="2" t="s">
        <v>152</v>
      </c>
      <c r="CA7" s="2" t="s">
        <v>151</v>
      </c>
      <c r="CB7" s="2" t="s">
        <v>151</v>
      </c>
      <c r="CC7" s="2" t="s">
        <v>151</v>
      </c>
      <c r="CD7" s="2" t="s">
        <v>152</v>
      </c>
      <c r="CE7" s="2" t="s">
        <v>151</v>
      </c>
      <c r="CF7" s="2" t="s">
        <v>151</v>
      </c>
      <c r="CG7" s="2" t="s">
        <v>152</v>
      </c>
      <c r="CH7" s="7" t="s">
        <v>154</v>
      </c>
      <c r="CI7" s="7" t="s">
        <v>154</v>
      </c>
      <c r="CJ7" s="7" t="s">
        <v>154</v>
      </c>
      <c r="CL7" s="2" t="s">
        <v>149</v>
      </c>
      <c r="CM7" s="7" t="s">
        <v>155</v>
      </c>
      <c r="CN7" s="7" t="s">
        <v>155</v>
      </c>
      <c r="CO7" s="7" t="s">
        <v>155</v>
      </c>
      <c r="CP7" s="7" t="s">
        <v>155</v>
      </c>
      <c r="CQ7" s="7" t="s">
        <v>155</v>
      </c>
      <c r="CR7" s="7" t="s">
        <v>155</v>
      </c>
      <c r="CS7" s="7" t="s">
        <v>153</v>
      </c>
      <c r="CT7" s="7" t="s">
        <v>155</v>
      </c>
      <c r="CU7" s="7" t="s">
        <v>155</v>
      </c>
      <c r="CV7" s="7" t="s">
        <v>155</v>
      </c>
      <c r="CW7" s="7" t="s">
        <v>155</v>
      </c>
      <c r="CX7" s="7" t="s">
        <v>155</v>
      </c>
      <c r="CY7" s="7" t="s">
        <v>155</v>
      </c>
      <c r="CZ7" s="7" t="s">
        <v>155</v>
      </c>
      <c r="DA7" s="7" t="s">
        <v>155</v>
      </c>
      <c r="DB7" s="7" t="s">
        <v>155</v>
      </c>
      <c r="DD7" s="2" t="s">
        <v>149</v>
      </c>
      <c r="DE7" s="2" t="s">
        <v>156</v>
      </c>
      <c r="DF7" s="2" t="s">
        <v>156</v>
      </c>
      <c r="DG7" s="2" t="s">
        <v>157</v>
      </c>
      <c r="DH7" s="2" t="s">
        <v>157</v>
      </c>
      <c r="DI7" s="2" t="s">
        <v>157</v>
      </c>
      <c r="DJ7" s="2" t="s">
        <v>158</v>
      </c>
      <c r="DK7" s="2" t="s">
        <v>157</v>
      </c>
      <c r="DL7" s="2" t="s">
        <v>156</v>
      </c>
      <c r="DM7" s="2" t="s">
        <v>157</v>
      </c>
      <c r="DN7" s="2" t="s">
        <v>156</v>
      </c>
      <c r="DO7" s="2" t="s">
        <v>156</v>
      </c>
      <c r="DP7" s="2" t="s">
        <v>157</v>
      </c>
      <c r="DQ7" s="2" t="s">
        <v>156</v>
      </c>
      <c r="DR7" s="2" t="s">
        <v>156</v>
      </c>
      <c r="DS7" s="2" t="s">
        <v>157</v>
      </c>
      <c r="DT7" s="2" t="s">
        <v>157</v>
      </c>
      <c r="DU7" s="2" t="s">
        <v>158</v>
      </c>
      <c r="DV7" s="2" t="s">
        <v>157</v>
      </c>
      <c r="DW7" s="2" t="s">
        <v>157</v>
      </c>
      <c r="DX7" s="2" t="s">
        <v>157</v>
      </c>
      <c r="DY7" s="2" t="s">
        <v>156</v>
      </c>
      <c r="EA7" s="2" t="s">
        <v>149</v>
      </c>
      <c r="EB7" s="2" t="s">
        <v>159</v>
      </c>
      <c r="EC7" s="2" t="s">
        <v>159</v>
      </c>
      <c r="ED7" s="2" t="s">
        <v>159</v>
      </c>
      <c r="EE7" s="2" t="s">
        <v>159</v>
      </c>
      <c r="EF7" s="2" t="s">
        <v>159</v>
      </c>
      <c r="EG7" s="2" t="s">
        <v>159</v>
      </c>
      <c r="EH7" s="2" t="s">
        <v>159</v>
      </c>
      <c r="EI7" s="2" t="s">
        <v>159</v>
      </c>
      <c r="EJ7" s="2" t="s">
        <v>159</v>
      </c>
      <c r="EK7" s="2" t="s">
        <v>159</v>
      </c>
      <c r="EL7" s="2" t="s">
        <v>159</v>
      </c>
      <c r="EM7" s="2" t="s">
        <v>159</v>
      </c>
      <c r="EN7" s="2" t="s">
        <v>159</v>
      </c>
      <c r="EP7" s="2" t="s">
        <v>149</v>
      </c>
      <c r="EQ7" s="2" t="s">
        <v>160</v>
      </c>
      <c r="ER7" s="2" t="s">
        <v>160</v>
      </c>
      <c r="ES7" s="2" t="s">
        <v>160</v>
      </c>
      <c r="ET7" s="2" t="s">
        <v>160</v>
      </c>
      <c r="EU7" s="2" t="s">
        <v>160</v>
      </c>
      <c r="EV7" s="2" t="s">
        <v>160</v>
      </c>
      <c r="EW7" s="2" t="s">
        <v>160</v>
      </c>
    </row>
    <row r="8" spans="1:153" x14ac:dyDescent="0.55000000000000004">
      <c r="A8" s="2" t="s">
        <v>161</v>
      </c>
      <c r="J8" s="2" t="s">
        <v>162</v>
      </c>
      <c r="L8" s="2"/>
      <c r="M8" s="2"/>
      <c r="N8" s="2" t="s">
        <v>162</v>
      </c>
      <c r="O8" s="2"/>
      <c r="P8" s="2"/>
      <c r="Q8" s="2"/>
      <c r="S8" s="2" t="s">
        <v>161</v>
      </c>
      <c r="Y8" s="2" t="s">
        <v>162</v>
      </c>
      <c r="AG8" s="2" t="s">
        <v>162</v>
      </c>
      <c r="AI8" s="2" t="s">
        <v>162</v>
      </c>
      <c r="AJ8" s="2" t="s">
        <v>162</v>
      </c>
      <c r="AN8" s="2"/>
      <c r="AO8" s="2"/>
      <c r="AP8" s="2" t="s">
        <v>162</v>
      </c>
      <c r="AQ8" s="2"/>
      <c r="AR8" s="2" t="s">
        <v>162</v>
      </c>
      <c r="AS8" s="2"/>
      <c r="AT8" s="2"/>
      <c r="AU8" s="2" t="s">
        <v>162</v>
      </c>
      <c r="AV8" s="2" t="s">
        <v>162</v>
      </c>
      <c r="AW8" s="2" t="s">
        <v>162</v>
      </c>
      <c r="AX8" s="2" t="s">
        <v>162</v>
      </c>
      <c r="AZ8" s="2" t="s">
        <v>161</v>
      </c>
      <c r="BA8" s="2" t="s">
        <v>163</v>
      </c>
      <c r="BB8" s="2" t="s">
        <v>164</v>
      </c>
      <c r="BC8" s="2" t="s">
        <v>165</v>
      </c>
      <c r="BD8" s="2" t="s">
        <v>164</v>
      </c>
      <c r="BE8" s="2" t="s">
        <v>164</v>
      </c>
      <c r="BF8" s="2" t="s">
        <v>165</v>
      </c>
      <c r="BG8" s="2" t="s">
        <v>165</v>
      </c>
      <c r="BH8" s="2" t="s">
        <v>164</v>
      </c>
      <c r="BI8" s="2" t="s">
        <v>165</v>
      </c>
      <c r="BJ8" s="2" t="s">
        <v>164</v>
      </c>
      <c r="BK8" s="2" t="s">
        <v>163</v>
      </c>
      <c r="BL8" s="2" t="s">
        <v>164</v>
      </c>
      <c r="BM8" s="2" t="s">
        <v>164</v>
      </c>
      <c r="BN8" s="2" t="s">
        <v>165</v>
      </c>
      <c r="BO8" s="2" t="s">
        <v>166</v>
      </c>
      <c r="BP8" s="2" t="s">
        <v>164</v>
      </c>
      <c r="BQ8" s="2" t="s">
        <v>164</v>
      </c>
      <c r="BR8" s="2" t="s">
        <v>164</v>
      </c>
      <c r="BS8" s="2" t="s">
        <v>165</v>
      </c>
      <c r="BT8" s="2" t="s">
        <v>164</v>
      </c>
      <c r="BU8" s="2" t="s">
        <v>163</v>
      </c>
      <c r="BV8" s="2" t="s">
        <v>166</v>
      </c>
      <c r="BW8" s="2" t="s">
        <v>163</v>
      </c>
      <c r="BX8" s="5" t="s">
        <v>167</v>
      </c>
      <c r="BY8" s="2" t="s">
        <v>167</v>
      </c>
      <c r="BZ8" s="2" t="s">
        <v>166</v>
      </c>
      <c r="CA8" s="2" t="s">
        <v>164</v>
      </c>
      <c r="CB8" s="2" t="s">
        <v>165</v>
      </c>
      <c r="CC8" s="2" t="s">
        <v>165</v>
      </c>
      <c r="CD8" s="2" t="s">
        <v>166</v>
      </c>
      <c r="CE8" s="2" t="s">
        <v>165</v>
      </c>
      <c r="CF8" s="2" t="s">
        <v>163</v>
      </c>
      <c r="CG8" s="2" t="s">
        <v>167</v>
      </c>
      <c r="CH8" s="2" t="s">
        <v>167</v>
      </c>
      <c r="CI8" s="2" t="s">
        <v>167</v>
      </c>
      <c r="CJ8" s="2" t="s">
        <v>167</v>
      </c>
      <c r="CL8" s="2" t="s">
        <v>161</v>
      </c>
      <c r="CM8" s="2" t="s">
        <v>168</v>
      </c>
      <c r="CN8" s="2" t="s">
        <v>168</v>
      </c>
      <c r="CO8" s="2" t="s">
        <v>168</v>
      </c>
      <c r="CP8" s="2" t="s">
        <v>169</v>
      </c>
      <c r="CQ8" s="2" t="s">
        <v>169</v>
      </c>
      <c r="CR8" s="2" t="s">
        <v>169</v>
      </c>
      <c r="CS8" s="2" t="s">
        <v>170</v>
      </c>
      <c r="CT8" s="2" t="s">
        <v>170</v>
      </c>
      <c r="CU8" s="2" t="s">
        <v>170</v>
      </c>
      <c r="CV8" s="2" t="s">
        <v>170</v>
      </c>
      <c r="CW8" s="2" t="s">
        <v>170</v>
      </c>
      <c r="CX8" s="2" t="s">
        <v>170</v>
      </c>
      <c r="CY8" s="2" t="s">
        <v>170</v>
      </c>
      <c r="CZ8" s="2" t="s">
        <v>170</v>
      </c>
      <c r="DA8" s="2" t="s">
        <v>170</v>
      </c>
      <c r="DB8" s="2" t="s">
        <v>170</v>
      </c>
      <c r="DD8" s="2" t="s">
        <v>161</v>
      </c>
      <c r="DS8" s="2"/>
      <c r="DT8" s="2"/>
      <c r="DU8" s="2"/>
      <c r="DV8" s="2"/>
      <c r="DW8" s="2"/>
      <c r="DX8" s="2"/>
      <c r="DY8" s="2"/>
      <c r="EA8" s="2" t="s">
        <v>161</v>
      </c>
      <c r="EB8" s="2" t="s">
        <v>171</v>
      </c>
      <c r="EC8" s="2" t="s">
        <v>171</v>
      </c>
      <c r="ED8" s="2" t="s">
        <v>171</v>
      </c>
      <c r="EE8" s="2" t="s">
        <v>171</v>
      </c>
      <c r="EF8" s="2" t="s">
        <v>171</v>
      </c>
      <c r="EG8" s="2" t="s">
        <v>171</v>
      </c>
      <c r="EH8" s="2" t="s">
        <v>172</v>
      </c>
      <c r="EI8" s="2" t="s">
        <v>172</v>
      </c>
      <c r="EJ8" s="2" t="s">
        <v>172</v>
      </c>
      <c r="EK8" s="2" t="s">
        <v>172</v>
      </c>
      <c r="EL8" s="2" t="s">
        <v>172</v>
      </c>
      <c r="EM8" s="2" t="s">
        <v>172</v>
      </c>
      <c r="EN8" s="2" t="s">
        <v>173</v>
      </c>
      <c r="EP8" s="2" t="s">
        <v>161</v>
      </c>
      <c r="EQ8" s="2"/>
      <c r="ER8" s="2"/>
      <c r="ES8" s="2"/>
      <c r="ET8" s="2"/>
      <c r="EU8" s="2"/>
      <c r="EV8" s="2"/>
      <c r="EW8" s="2"/>
    </row>
    <row r="9" spans="1:153" ht="18" x14ac:dyDescent="0.7">
      <c r="A9" s="2" t="s">
        <v>174</v>
      </c>
      <c r="B9" s="2">
        <v>64.2</v>
      </c>
      <c r="C9" s="2">
        <v>72.8</v>
      </c>
      <c r="D9" s="9">
        <v>71.58</v>
      </c>
      <c r="E9" s="2">
        <v>74.5</v>
      </c>
      <c r="F9" s="9">
        <v>72.322999999999993</v>
      </c>
      <c r="G9" s="9">
        <v>71.858999999999995</v>
      </c>
      <c r="H9" s="9">
        <v>70.537999999999997</v>
      </c>
      <c r="I9" s="2">
        <v>68.3</v>
      </c>
      <c r="J9" s="9">
        <v>72.858412167459363</v>
      </c>
      <c r="K9" s="9">
        <v>69</v>
      </c>
      <c r="L9" s="10">
        <v>72.956000000000003</v>
      </c>
      <c r="M9" s="3">
        <v>72.400000000000006</v>
      </c>
      <c r="N9" s="10">
        <v>72.466999999999999</v>
      </c>
      <c r="O9" s="3">
        <v>70.3</v>
      </c>
      <c r="P9" s="10">
        <v>72.129000000000005</v>
      </c>
      <c r="Q9" s="10">
        <v>68.73</v>
      </c>
      <c r="S9" s="2" t="s">
        <v>174</v>
      </c>
      <c r="T9" s="9">
        <v>70.501999999999995</v>
      </c>
      <c r="U9" s="9">
        <v>70.197000000000003</v>
      </c>
      <c r="V9" s="9">
        <v>78.123999999999995</v>
      </c>
      <c r="W9" s="9">
        <v>73.686999999999998</v>
      </c>
      <c r="X9" s="11">
        <v>76.2</v>
      </c>
      <c r="Y9" s="9">
        <v>72.762106636230257</v>
      </c>
      <c r="Z9" s="9">
        <v>77.522999999999996</v>
      </c>
      <c r="AA9" s="9">
        <v>74.438999999999993</v>
      </c>
      <c r="AB9" s="9">
        <v>74.015000000000001</v>
      </c>
      <c r="AC9" s="9">
        <v>72.057000000000002</v>
      </c>
      <c r="AD9" s="9">
        <v>77.688999999999993</v>
      </c>
      <c r="AE9" s="9">
        <v>76.995000000000005</v>
      </c>
      <c r="AF9" s="9">
        <v>78.762886597938149</v>
      </c>
      <c r="AG9" s="11">
        <v>79.400000000000006</v>
      </c>
      <c r="AH9" s="9">
        <v>74.206999999999994</v>
      </c>
      <c r="AI9" s="9">
        <v>77.533709192109029</v>
      </c>
      <c r="AJ9" s="9">
        <v>79.555735812560442</v>
      </c>
      <c r="AK9" s="9">
        <v>72.888000000000005</v>
      </c>
      <c r="AL9" s="9">
        <v>76.055999999999997</v>
      </c>
      <c r="AM9" s="9">
        <v>77.861000000000004</v>
      </c>
      <c r="AN9" s="3">
        <v>77</v>
      </c>
      <c r="AO9" s="10">
        <v>77.13</v>
      </c>
      <c r="AP9" s="10">
        <v>78.36</v>
      </c>
      <c r="AQ9" s="10">
        <v>78.478999999999999</v>
      </c>
      <c r="AR9" s="10">
        <v>78.438000000000002</v>
      </c>
      <c r="AS9" s="10">
        <v>75.087000000000003</v>
      </c>
      <c r="AT9" s="10">
        <v>76.811999999999998</v>
      </c>
      <c r="AU9" s="10">
        <v>78.106629862495552</v>
      </c>
      <c r="AV9" s="10">
        <v>78.197999999999993</v>
      </c>
      <c r="AW9" s="10">
        <v>76.467076961076927</v>
      </c>
      <c r="AX9" s="10">
        <v>79.537999999999997</v>
      </c>
      <c r="AZ9" s="2" t="s">
        <v>174</v>
      </c>
      <c r="BA9" s="12">
        <v>73.5</v>
      </c>
      <c r="BB9" s="12">
        <v>75.3</v>
      </c>
      <c r="BC9" s="2">
        <v>69.599999999999994</v>
      </c>
      <c r="BD9" s="2">
        <v>75.05</v>
      </c>
      <c r="BE9" s="12">
        <v>74.099999999999994</v>
      </c>
      <c r="BF9" s="12">
        <v>73.900000000000006</v>
      </c>
      <c r="BG9" s="12">
        <v>76.3</v>
      </c>
      <c r="BH9" s="2">
        <v>74.099999999999994</v>
      </c>
      <c r="BI9" s="12">
        <v>74.900000000000006</v>
      </c>
      <c r="BJ9" s="12">
        <v>75.069999999999993</v>
      </c>
      <c r="BK9" s="12">
        <v>77.7</v>
      </c>
      <c r="BL9" s="2">
        <v>75.680000000000007</v>
      </c>
      <c r="BM9" s="2">
        <v>74.08</v>
      </c>
      <c r="BN9" s="12">
        <v>71.91</v>
      </c>
      <c r="BO9" s="12">
        <v>75.400000000000006</v>
      </c>
      <c r="BP9" s="12">
        <v>71.3</v>
      </c>
      <c r="BQ9" s="12">
        <v>72.989999999999995</v>
      </c>
      <c r="BR9" s="2">
        <v>74.16</v>
      </c>
      <c r="BS9" s="12">
        <v>72.400000000000006</v>
      </c>
      <c r="BT9" s="12">
        <v>75.02</v>
      </c>
      <c r="BU9" s="12">
        <v>74.7</v>
      </c>
      <c r="BV9" s="2">
        <v>74.22</v>
      </c>
      <c r="BW9" s="2">
        <v>71.7</v>
      </c>
      <c r="BX9" s="5">
        <v>77.8</v>
      </c>
      <c r="BY9" s="2">
        <v>74.2</v>
      </c>
      <c r="BZ9" s="3">
        <v>75.02</v>
      </c>
      <c r="CA9" s="10">
        <v>75.5</v>
      </c>
      <c r="CB9" s="10">
        <v>73.599999999999994</v>
      </c>
      <c r="CC9" s="10">
        <v>74</v>
      </c>
      <c r="CD9" s="3">
        <v>71.709999999999994</v>
      </c>
      <c r="CE9" s="10">
        <v>74.3</v>
      </c>
      <c r="CF9" s="10">
        <v>73.5</v>
      </c>
      <c r="CG9" s="10">
        <v>75.33</v>
      </c>
      <c r="CH9" s="13">
        <v>78.400000000000006</v>
      </c>
      <c r="CI9" s="13">
        <v>76.2</v>
      </c>
      <c r="CJ9" s="13">
        <v>76.5</v>
      </c>
      <c r="CL9" s="2" t="s">
        <v>174</v>
      </c>
      <c r="CM9" s="2">
        <v>75.47</v>
      </c>
      <c r="CN9" s="2">
        <v>70.08</v>
      </c>
      <c r="CO9" s="2">
        <v>71.489999999999995</v>
      </c>
      <c r="CP9" s="2">
        <v>70.17</v>
      </c>
      <c r="CQ9" s="2">
        <v>71.010000000000005</v>
      </c>
      <c r="CR9" s="2">
        <v>73.010000000000005</v>
      </c>
      <c r="CS9" s="2">
        <v>72.599999999999994</v>
      </c>
      <c r="CT9" s="2">
        <v>75.290000000000006</v>
      </c>
      <c r="CU9" s="3">
        <v>73.53</v>
      </c>
      <c r="CV9" s="3">
        <v>73.25</v>
      </c>
      <c r="CW9" s="3">
        <v>71.739999999999995</v>
      </c>
      <c r="CX9" s="3">
        <v>73.19</v>
      </c>
      <c r="CY9" s="3">
        <v>74.33</v>
      </c>
      <c r="CZ9" s="3">
        <v>74.97</v>
      </c>
      <c r="DA9" s="3">
        <v>72.73</v>
      </c>
      <c r="DB9" s="3">
        <v>73.239999999999995</v>
      </c>
      <c r="DD9" s="2" t="s">
        <v>174</v>
      </c>
      <c r="DE9" s="9">
        <v>70.7</v>
      </c>
      <c r="DF9" s="9">
        <v>72.900000000000006</v>
      </c>
      <c r="DG9" s="2">
        <v>73.34</v>
      </c>
      <c r="DH9" s="2">
        <v>73.88</v>
      </c>
      <c r="DI9" s="2">
        <v>75.150000000000006</v>
      </c>
      <c r="DJ9" s="14">
        <v>73.739000000000004</v>
      </c>
      <c r="DK9" s="2">
        <v>74.56</v>
      </c>
      <c r="DL9" s="9">
        <v>73.900000000000006</v>
      </c>
      <c r="DM9" s="2">
        <v>75.66</v>
      </c>
      <c r="DN9" s="9">
        <v>74.099999999999994</v>
      </c>
      <c r="DO9" s="9">
        <v>73.900000000000006</v>
      </c>
      <c r="DP9" s="2">
        <v>75.44</v>
      </c>
      <c r="DQ9" s="9">
        <v>74.7</v>
      </c>
      <c r="DR9" s="9">
        <v>74.900000000000006</v>
      </c>
      <c r="DS9" s="3">
        <v>75.540000000000006</v>
      </c>
      <c r="DT9" s="3">
        <v>76.66</v>
      </c>
      <c r="DU9" s="15">
        <v>73.328999999999994</v>
      </c>
      <c r="DV9" s="3">
        <v>76.45</v>
      </c>
      <c r="DW9" s="3">
        <v>75.39</v>
      </c>
      <c r="DX9" s="3">
        <v>75.73</v>
      </c>
      <c r="DY9" s="10">
        <v>75.400000000000006</v>
      </c>
      <c r="EA9" s="2" t="s">
        <v>174</v>
      </c>
      <c r="EB9" s="3">
        <v>75</v>
      </c>
      <c r="EC9" s="3">
        <v>75.099999999999994</v>
      </c>
      <c r="ED9" s="3">
        <v>74.5</v>
      </c>
      <c r="EE9" s="3">
        <v>72</v>
      </c>
      <c r="EF9" s="3">
        <v>74.7</v>
      </c>
      <c r="EG9" s="3">
        <v>74.7</v>
      </c>
      <c r="EH9" s="3">
        <v>74.5</v>
      </c>
      <c r="EI9" s="3">
        <v>75.599999999999994</v>
      </c>
      <c r="EJ9" s="3">
        <v>76.7</v>
      </c>
      <c r="EK9" s="3">
        <v>77</v>
      </c>
      <c r="EL9" s="3">
        <v>74.5</v>
      </c>
      <c r="EM9" s="3">
        <v>75.7</v>
      </c>
      <c r="EN9" s="3">
        <v>73.2</v>
      </c>
      <c r="EP9" s="2" t="s">
        <v>174</v>
      </c>
      <c r="EQ9" s="16">
        <v>76.8</v>
      </c>
      <c r="ER9" s="16">
        <v>74.7</v>
      </c>
      <c r="ES9" s="16">
        <v>75.7</v>
      </c>
      <c r="ET9" s="16">
        <v>77.5</v>
      </c>
      <c r="EU9" s="16">
        <v>76.3</v>
      </c>
      <c r="EV9" s="16">
        <v>67.599999999999994</v>
      </c>
      <c r="EW9" s="16">
        <v>71.7</v>
      </c>
    </row>
    <row r="10" spans="1:153" ht="18" x14ac:dyDescent="0.7">
      <c r="A10" s="2" t="s">
        <v>175</v>
      </c>
      <c r="B10" s="2">
        <v>0.7</v>
      </c>
      <c r="C10" s="2">
        <v>0.15</v>
      </c>
      <c r="D10" s="9">
        <v>0.22</v>
      </c>
      <c r="E10" s="2">
        <v>0.1</v>
      </c>
      <c r="F10" s="9">
        <v>0.25</v>
      </c>
      <c r="G10" s="9">
        <v>0.35</v>
      </c>
      <c r="H10" s="9">
        <v>0.47211704865565002</v>
      </c>
      <c r="I10" s="2">
        <v>0.23</v>
      </c>
      <c r="J10" s="9">
        <v>0.19860973187686196</v>
      </c>
      <c r="K10" s="9">
        <v>0.28999999999999998</v>
      </c>
      <c r="L10" s="10">
        <v>0.36899999999999999</v>
      </c>
      <c r="M10" s="3">
        <v>0.28000000000000003</v>
      </c>
      <c r="N10" s="10">
        <v>0.34499999999999997</v>
      </c>
      <c r="O10" s="3">
        <v>0.25</v>
      </c>
      <c r="P10" s="10">
        <v>0.28499999999999998</v>
      </c>
      <c r="Q10" s="10">
        <v>0.50700000000000001</v>
      </c>
      <c r="S10" s="2" t="s">
        <v>175</v>
      </c>
      <c r="T10" s="9">
        <v>0.52500000000000002</v>
      </c>
      <c r="U10" s="9">
        <v>0.45600000000000002</v>
      </c>
      <c r="V10" s="9">
        <v>0.14000000000000001</v>
      </c>
      <c r="W10" s="9">
        <v>0.35199999999999998</v>
      </c>
      <c r="X10" s="11">
        <v>0.188</v>
      </c>
      <c r="Y10" s="9">
        <v>0.43820316321539221</v>
      </c>
      <c r="Z10" s="9">
        <v>0.15630451342260848</v>
      </c>
      <c r="AA10" s="9">
        <v>0.33400000000000002</v>
      </c>
      <c r="AB10" s="9">
        <v>0.33800000000000002</v>
      </c>
      <c r="AC10" s="9">
        <v>0.57099999999999995</v>
      </c>
      <c r="AD10" s="9">
        <v>0.14199999999999999</v>
      </c>
      <c r="AE10" s="9">
        <v>9.8000000000000004E-2</v>
      </c>
      <c r="AF10" s="9">
        <v>0.2061855670103093</v>
      </c>
      <c r="AG10" s="11">
        <v>0.114</v>
      </c>
      <c r="AH10" s="9">
        <v>0.22800000000000001</v>
      </c>
      <c r="AI10" s="9">
        <v>0.11296302001499328</v>
      </c>
      <c r="AJ10" s="9">
        <v>0.15599163884815773</v>
      </c>
      <c r="AK10" s="9">
        <v>0.496</v>
      </c>
      <c r="AL10" s="9">
        <v>0.20799999999999999</v>
      </c>
      <c r="AM10" s="9">
        <v>0.17499999999999999</v>
      </c>
      <c r="AN10" s="3">
        <v>0.09</v>
      </c>
      <c r="AO10" s="10">
        <v>0.20699999999999999</v>
      </c>
      <c r="AP10" s="10">
        <v>0.16700000000000001</v>
      </c>
      <c r="AQ10" s="10">
        <v>0.14799999999999999</v>
      </c>
      <c r="AR10" s="10">
        <v>9.9000000000000005E-2</v>
      </c>
      <c r="AS10" s="10">
        <v>0.35199999999999998</v>
      </c>
      <c r="AT10" s="10">
        <v>0.21199999999999999</v>
      </c>
      <c r="AU10" s="10">
        <v>0.13290395133670707</v>
      </c>
      <c r="AV10" s="10">
        <v>0.18</v>
      </c>
      <c r="AW10" s="10">
        <v>0.11320832389930637</v>
      </c>
      <c r="AX10" s="10">
        <v>0.124</v>
      </c>
      <c r="AZ10" s="2" t="s">
        <v>175</v>
      </c>
      <c r="BA10" s="12">
        <v>0.18</v>
      </c>
      <c r="BB10" s="12">
        <v>0.12</v>
      </c>
      <c r="BC10" s="2">
        <v>0.35</v>
      </c>
      <c r="BD10" s="2">
        <v>0.11</v>
      </c>
      <c r="BE10" s="12">
        <v>0.1</v>
      </c>
      <c r="BF10" s="12">
        <v>0.18</v>
      </c>
      <c r="BG10" s="12">
        <v>0.16</v>
      </c>
      <c r="BH10" s="2">
        <v>0.16</v>
      </c>
      <c r="BI10" s="12">
        <v>0.11</v>
      </c>
      <c r="BJ10" s="12">
        <v>0.26</v>
      </c>
      <c r="BK10" s="12">
        <v>0.03</v>
      </c>
      <c r="BL10" s="2">
        <v>0.11</v>
      </c>
      <c r="BM10" s="2">
        <v>0.16</v>
      </c>
      <c r="BN10" s="12">
        <v>0.37</v>
      </c>
      <c r="BO10" s="12">
        <v>0.08</v>
      </c>
      <c r="BP10" s="12">
        <v>0.09</v>
      </c>
      <c r="BQ10" s="12">
        <v>0.24</v>
      </c>
      <c r="BR10" s="2">
        <v>0.14000000000000001</v>
      </c>
      <c r="BS10" s="12">
        <v>0.17</v>
      </c>
      <c r="BT10" s="12">
        <v>0.06</v>
      </c>
      <c r="BU10" s="12">
        <v>0.15</v>
      </c>
      <c r="BV10" s="2">
        <v>0.19</v>
      </c>
      <c r="BW10" s="2">
        <v>0.24</v>
      </c>
      <c r="BX10" s="5">
        <v>0.04</v>
      </c>
      <c r="BY10" s="2">
        <v>0.15</v>
      </c>
      <c r="BZ10" s="3">
        <v>0.13</v>
      </c>
      <c r="CA10" s="10">
        <v>0.1</v>
      </c>
      <c r="CB10" s="10">
        <v>0.32</v>
      </c>
      <c r="CC10" s="10">
        <v>0.14000000000000001</v>
      </c>
      <c r="CD10" s="3">
        <v>0.23</v>
      </c>
      <c r="CE10" s="10">
        <v>0.14000000000000001</v>
      </c>
      <c r="CF10" s="10">
        <v>0.22</v>
      </c>
      <c r="CG10" s="10">
        <v>0.13</v>
      </c>
      <c r="CH10" s="13">
        <v>0.01</v>
      </c>
      <c r="CI10" s="13">
        <v>0.01</v>
      </c>
      <c r="CJ10" s="13">
        <v>0.01</v>
      </c>
      <c r="CL10" s="2" t="s">
        <v>175</v>
      </c>
      <c r="CM10" s="2">
        <v>0.15</v>
      </c>
      <c r="CN10" s="2">
        <v>0.48</v>
      </c>
      <c r="CO10" s="2">
        <v>0.33</v>
      </c>
      <c r="CP10" s="2">
        <v>0.56000000000000005</v>
      </c>
      <c r="CQ10" s="2">
        <v>0.6</v>
      </c>
      <c r="CR10" s="2">
        <v>0.43</v>
      </c>
      <c r="CS10" s="2">
        <v>0.21</v>
      </c>
      <c r="CT10" s="2">
        <v>0.08</v>
      </c>
      <c r="CU10" s="3">
        <v>0.22</v>
      </c>
      <c r="CV10" s="3">
        <v>0.18</v>
      </c>
      <c r="CW10" s="3">
        <v>0.3</v>
      </c>
      <c r="CX10" s="3">
        <v>0.27</v>
      </c>
      <c r="CY10" s="3">
        <v>0.26</v>
      </c>
      <c r="CZ10" s="3">
        <v>0.17</v>
      </c>
      <c r="DA10" s="3">
        <v>0.18</v>
      </c>
      <c r="DB10" s="3">
        <v>0.3</v>
      </c>
      <c r="DD10" s="2" t="s">
        <v>175</v>
      </c>
      <c r="DE10" s="9">
        <v>0.34</v>
      </c>
      <c r="DF10" s="9">
        <v>0.13</v>
      </c>
      <c r="DG10" s="2">
        <v>0.19</v>
      </c>
      <c r="DH10" s="2">
        <v>0.17</v>
      </c>
      <c r="DI10" s="2">
        <v>0.08</v>
      </c>
      <c r="DJ10" s="14">
        <v>0.19800000000000001</v>
      </c>
      <c r="DK10" s="2">
        <v>0.13</v>
      </c>
      <c r="DL10" s="9">
        <v>0.03</v>
      </c>
      <c r="DM10" s="2">
        <v>0.13</v>
      </c>
      <c r="DN10" s="9">
        <v>0.19</v>
      </c>
      <c r="DO10" s="9">
        <v>0.15</v>
      </c>
      <c r="DP10" s="2">
        <v>0.14000000000000001</v>
      </c>
      <c r="DQ10" s="9">
        <v>7.0000000000000007E-2</v>
      </c>
      <c r="DR10" s="9">
        <v>8.5999999999999993E-2</v>
      </c>
      <c r="DS10" s="3">
        <v>0.06</v>
      </c>
      <c r="DT10" s="3">
        <v>7.0000000000000007E-2</v>
      </c>
      <c r="DU10" s="15">
        <v>0.13400000000000001</v>
      </c>
      <c r="DV10" s="3">
        <v>7.0000000000000007E-2</v>
      </c>
      <c r="DW10" s="3">
        <v>0.06</v>
      </c>
      <c r="DX10" s="3">
        <v>7.0000000000000007E-2</v>
      </c>
      <c r="DY10" s="10">
        <v>0.02</v>
      </c>
      <c r="EA10" s="2" t="s">
        <v>175</v>
      </c>
      <c r="EB10" s="3">
        <v>0.1</v>
      </c>
      <c r="EC10" s="3">
        <v>7.0000000000000007E-2</v>
      </c>
      <c r="ED10" s="3">
        <v>0.02</v>
      </c>
      <c r="EE10" s="3">
        <v>0.08</v>
      </c>
      <c r="EF10" s="3">
        <v>0.02</v>
      </c>
      <c r="EG10" s="3">
        <v>0.02</v>
      </c>
      <c r="EH10" s="3">
        <v>0.05</v>
      </c>
      <c r="EI10" s="3">
        <v>0.02</v>
      </c>
      <c r="EJ10" s="3">
        <v>0.02</v>
      </c>
      <c r="EK10" s="3">
        <v>0.02</v>
      </c>
      <c r="EL10" s="3">
        <v>0.02</v>
      </c>
      <c r="EM10" s="3">
        <v>0.04</v>
      </c>
      <c r="EN10" s="3">
        <v>0.1</v>
      </c>
      <c r="EP10" s="2" t="s">
        <v>175</v>
      </c>
      <c r="EQ10" s="16">
        <v>7.0000000000000007E-2</v>
      </c>
      <c r="ER10" s="16">
        <v>0.01</v>
      </c>
      <c r="ES10" s="16">
        <v>0.03</v>
      </c>
      <c r="ET10" s="16" t="s">
        <v>176</v>
      </c>
      <c r="EU10" s="16">
        <v>0.04</v>
      </c>
      <c r="EV10" s="16">
        <v>0.02</v>
      </c>
      <c r="EW10" s="16">
        <v>0.01</v>
      </c>
    </row>
    <row r="11" spans="1:153" ht="18" x14ac:dyDescent="0.7">
      <c r="A11" s="17" t="s">
        <v>177</v>
      </c>
      <c r="B11" s="2">
        <v>16.2</v>
      </c>
      <c r="C11" s="2">
        <v>15.2</v>
      </c>
      <c r="D11" s="9">
        <v>16.257000000000001</v>
      </c>
      <c r="E11" s="2">
        <v>13.3</v>
      </c>
      <c r="F11" s="9">
        <v>15.972</v>
      </c>
      <c r="G11" s="9">
        <v>15.718999999999999</v>
      </c>
      <c r="H11" s="9">
        <v>17.600000000000001</v>
      </c>
      <c r="I11" s="2">
        <v>17.149999999999999</v>
      </c>
      <c r="J11" s="9">
        <v>14.843464171849682</v>
      </c>
      <c r="K11" s="9">
        <v>18.082999999999998</v>
      </c>
      <c r="L11" s="10">
        <v>15.462999999999999</v>
      </c>
      <c r="M11" s="3">
        <v>14.85</v>
      </c>
      <c r="N11" s="10">
        <v>15.151999999999999</v>
      </c>
      <c r="O11" s="3">
        <v>14.85</v>
      </c>
      <c r="P11" s="10">
        <v>16.114999999999998</v>
      </c>
      <c r="Q11" s="10">
        <v>16.347999999999999</v>
      </c>
      <c r="S11" s="17" t="s">
        <v>177</v>
      </c>
      <c r="T11" s="9">
        <v>12.249000000000001</v>
      </c>
      <c r="U11" s="9">
        <v>12.648999999999999</v>
      </c>
      <c r="V11" s="9">
        <v>11.422000000000001</v>
      </c>
      <c r="W11" s="9">
        <v>11.874000000000001</v>
      </c>
      <c r="X11" s="11">
        <v>10.4</v>
      </c>
      <c r="Y11" s="9">
        <v>12.840371759334749</v>
      </c>
      <c r="Z11" s="9">
        <v>11.43</v>
      </c>
      <c r="AA11" s="9">
        <v>12.098000000000001</v>
      </c>
      <c r="AB11" s="9">
        <v>11.593</v>
      </c>
      <c r="AC11" s="9">
        <v>12.106999999999999</v>
      </c>
      <c r="AD11" s="9">
        <v>11.366</v>
      </c>
      <c r="AE11" s="9">
        <v>11.617000000000001</v>
      </c>
      <c r="AF11" s="9">
        <v>10.309278350515463</v>
      </c>
      <c r="AG11" s="11">
        <v>10.8</v>
      </c>
      <c r="AH11" s="9">
        <v>12.58</v>
      </c>
      <c r="AI11" s="9">
        <v>11.398995656058412</v>
      </c>
      <c r="AJ11" s="9">
        <v>10.170654852899883</v>
      </c>
      <c r="AK11" s="9">
        <v>12.36</v>
      </c>
      <c r="AL11" s="9">
        <v>11.834</v>
      </c>
      <c r="AM11" s="9">
        <v>12.145</v>
      </c>
      <c r="AN11" s="3">
        <v>11.35</v>
      </c>
      <c r="AO11" s="10">
        <v>12.4</v>
      </c>
      <c r="AP11" s="10">
        <v>10.683</v>
      </c>
      <c r="AQ11" s="10">
        <v>11.167</v>
      </c>
      <c r="AR11" s="10">
        <v>11.45</v>
      </c>
      <c r="AS11" s="10">
        <v>12.41</v>
      </c>
      <c r="AT11" s="10">
        <v>12.188000000000001</v>
      </c>
      <c r="AU11" s="10">
        <v>11.143485150539286</v>
      </c>
      <c r="AV11" s="10">
        <v>11.178000000000001</v>
      </c>
      <c r="AW11" s="10">
        <v>11.114999073750081</v>
      </c>
      <c r="AX11" s="10">
        <v>10.843</v>
      </c>
      <c r="AZ11" s="17" t="s">
        <v>177</v>
      </c>
      <c r="BA11" s="12">
        <v>13.75</v>
      </c>
      <c r="BB11" s="12">
        <v>14.05</v>
      </c>
      <c r="BC11" s="2">
        <v>14.85</v>
      </c>
      <c r="BD11" s="2">
        <v>13.06</v>
      </c>
      <c r="BE11" s="12">
        <v>14.45</v>
      </c>
      <c r="BF11" s="12">
        <v>14.45</v>
      </c>
      <c r="BG11" s="12">
        <v>13.45</v>
      </c>
      <c r="BH11" s="2">
        <v>13.5</v>
      </c>
      <c r="BI11" s="12">
        <v>13.45</v>
      </c>
      <c r="BJ11" s="12">
        <v>14.41</v>
      </c>
      <c r="BK11" s="12">
        <v>12.95</v>
      </c>
      <c r="BL11" s="2">
        <v>13.14</v>
      </c>
      <c r="BM11" s="2">
        <v>13.73</v>
      </c>
      <c r="BN11" s="12">
        <v>14.4</v>
      </c>
      <c r="BO11" s="12">
        <v>12.9</v>
      </c>
      <c r="BP11" s="12">
        <v>14.55</v>
      </c>
      <c r="BQ11" s="12">
        <v>13.67</v>
      </c>
      <c r="BR11" s="2">
        <v>13.69</v>
      </c>
      <c r="BS11" s="12">
        <v>14.2</v>
      </c>
      <c r="BT11" s="12">
        <v>14.58</v>
      </c>
      <c r="BU11" s="12">
        <v>13.8</v>
      </c>
      <c r="BV11" s="2">
        <v>14.07</v>
      </c>
      <c r="BW11" s="2">
        <v>13.92</v>
      </c>
      <c r="BX11" s="5">
        <v>12.9</v>
      </c>
      <c r="BY11" s="2">
        <v>14.35</v>
      </c>
      <c r="BZ11" s="3">
        <v>12.84</v>
      </c>
      <c r="CA11" s="10">
        <v>13.75</v>
      </c>
      <c r="CB11" s="10">
        <v>13.6</v>
      </c>
      <c r="CC11" s="10">
        <v>13.7</v>
      </c>
      <c r="CD11" s="3">
        <v>13.64</v>
      </c>
      <c r="CE11" s="10">
        <v>14.55</v>
      </c>
      <c r="CF11" s="10">
        <v>13.4</v>
      </c>
      <c r="CG11" s="10">
        <v>13.86</v>
      </c>
      <c r="CH11" s="13">
        <v>14.15</v>
      </c>
      <c r="CI11" s="13">
        <v>12.9</v>
      </c>
      <c r="CJ11" s="13">
        <v>14.9</v>
      </c>
      <c r="CL11" s="17" t="s">
        <v>177</v>
      </c>
      <c r="CM11" s="2">
        <v>13.48</v>
      </c>
      <c r="CN11" s="2">
        <v>14.8</v>
      </c>
      <c r="CO11" s="2">
        <v>14.92</v>
      </c>
      <c r="CP11" s="2">
        <v>14.75</v>
      </c>
      <c r="CQ11" s="2">
        <v>13.92</v>
      </c>
      <c r="CR11" s="2">
        <v>13.86</v>
      </c>
      <c r="CS11" s="2">
        <v>14.5</v>
      </c>
      <c r="CT11" s="2">
        <v>13.21</v>
      </c>
      <c r="CU11" s="3">
        <v>13.87</v>
      </c>
      <c r="CV11" s="3">
        <v>14.22</v>
      </c>
      <c r="CW11" s="3">
        <v>14.45</v>
      </c>
      <c r="CX11" s="3">
        <v>14.01</v>
      </c>
      <c r="CY11" s="3">
        <v>14.03</v>
      </c>
      <c r="CZ11" s="3">
        <v>13.55</v>
      </c>
      <c r="DA11" s="3">
        <v>14.09</v>
      </c>
      <c r="DB11" s="3">
        <v>14.51</v>
      </c>
      <c r="DD11" s="17" t="s">
        <v>177</v>
      </c>
      <c r="DE11" s="9">
        <v>14.4</v>
      </c>
      <c r="DF11" s="9">
        <v>13.8</v>
      </c>
      <c r="DG11" s="2">
        <v>13.82</v>
      </c>
      <c r="DH11" s="2">
        <v>13.76</v>
      </c>
      <c r="DI11" s="2">
        <v>14.47</v>
      </c>
      <c r="DJ11" s="14">
        <v>14.536</v>
      </c>
      <c r="DK11" s="2">
        <v>14.27</v>
      </c>
      <c r="DL11" s="9">
        <v>14.2</v>
      </c>
      <c r="DM11" s="2">
        <v>13.54</v>
      </c>
      <c r="DN11" s="9">
        <v>13.7</v>
      </c>
      <c r="DO11" s="9">
        <v>13.8</v>
      </c>
      <c r="DP11" s="2">
        <v>13.54</v>
      </c>
      <c r="DQ11" s="9">
        <v>13.5</v>
      </c>
      <c r="DR11" s="9">
        <v>13.7</v>
      </c>
      <c r="DS11" s="3">
        <v>13.98</v>
      </c>
      <c r="DT11" s="3">
        <v>13.79</v>
      </c>
      <c r="DU11" s="15">
        <v>14.728</v>
      </c>
      <c r="DV11" s="3">
        <v>13.98</v>
      </c>
      <c r="DW11" s="3">
        <v>13.96</v>
      </c>
      <c r="DX11" s="10">
        <v>14</v>
      </c>
      <c r="DY11" s="10">
        <v>14.5</v>
      </c>
      <c r="EA11" s="17" t="s">
        <v>177</v>
      </c>
      <c r="EB11" s="3">
        <v>14.2</v>
      </c>
      <c r="EC11" s="3">
        <v>14.7</v>
      </c>
      <c r="ED11" s="3">
        <v>15.2</v>
      </c>
      <c r="EE11" s="3">
        <v>15.6</v>
      </c>
      <c r="EF11" s="3">
        <v>15.1</v>
      </c>
      <c r="EG11" s="3">
        <v>14.5</v>
      </c>
      <c r="EH11" s="3">
        <v>15.7</v>
      </c>
      <c r="EI11" s="3">
        <v>15.2</v>
      </c>
      <c r="EJ11" s="3">
        <v>14.5</v>
      </c>
      <c r="EK11" s="3">
        <v>14.5</v>
      </c>
      <c r="EL11" s="3">
        <v>15</v>
      </c>
      <c r="EM11" s="3">
        <v>15.5</v>
      </c>
      <c r="EN11" s="3">
        <v>15.7</v>
      </c>
      <c r="EP11" s="17" t="s">
        <v>177</v>
      </c>
      <c r="EQ11" s="16">
        <v>13.2</v>
      </c>
      <c r="ER11" s="16">
        <v>14.95</v>
      </c>
      <c r="ES11" s="16">
        <v>14.05</v>
      </c>
      <c r="ET11" s="16">
        <v>13.95</v>
      </c>
      <c r="EU11" s="16">
        <v>14.55</v>
      </c>
      <c r="EV11" s="16">
        <v>21</v>
      </c>
      <c r="EW11" s="16">
        <v>15.75</v>
      </c>
    </row>
    <row r="12" spans="1:153" ht="18" x14ac:dyDescent="0.55000000000000004">
      <c r="A12" s="2" t="s">
        <v>178</v>
      </c>
      <c r="B12" s="9">
        <v>5.3820000000000006</v>
      </c>
      <c r="C12" s="9">
        <v>1.476</v>
      </c>
      <c r="D12" s="9">
        <v>1.6376360000000001</v>
      </c>
      <c r="E12" s="9">
        <v>1.1700000000000002</v>
      </c>
      <c r="F12" s="9">
        <v>1.8598866000000003</v>
      </c>
      <c r="G12" s="9">
        <v>2.1622194000000001</v>
      </c>
      <c r="H12" s="9">
        <v>1.597145</v>
      </c>
      <c r="I12" s="9">
        <v>1.0620000000000001</v>
      </c>
      <c r="J12" s="9">
        <v>1.6463701458213555</v>
      </c>
      <c r="K12" s="9">
        <v>1.8535880000000002</v>
      </c>
      <c r="L12" s="10">
        <v>2.0101532</v>
      </c>
      <c r="M12" s="10">
        <v>2.52</v>
      </c>
      <c r="N12" s="10">
        <v>3.4165406000000003</v>
      </c>
      <c r="O12" s="10">
        <v>3.4650000000000003</v>
      </c>
      <c r="P12" s="10">
        <v>1.8481892</v>
      </c>
      <c r="Q12" s="10">
        <v>4.8679180000000004</v>
      </c>
      <c r="S12" s="2" t="s">
        <v>178</v>
      </c>
      <c r="T12" s="9">
        <v>7.0616304000000003</v>
      </c>
      <c r="U12" s="9">
        <v>7.3882578000000008</v>
      </c>
      <c r="V12" s="9">
        <v>1.8571872</v>
      </c>
      <c r="W12" s="9">
        <v>5.9575758000000008</v>
      </c>
      <c r="X12" s="11">
        <v>3.6720000000000002</v>
      </c>
      <c r="Y12" s="9">
        <v>5.2462090330996256</v>
      </c>
      <c r="Z12" s="9">
        <v>2.3772715999999998</v>
      </c>
      <c r="AA12" s="9">
        <v>3.4255386000000003</v>
      </c>
      <c r="AB12" s="9">
        <v>5.732625800000001</v>
      </c>
      <c r="AC12" s="9">
        <v>5.7220000000000004</v>
      </c>
      <c r="AD12" s="9">
        <v>2.6868028000000002</v>
      </c>
      <c r="AE12" s="9">
        <v>2.7524882000000002</v>
      </c>
      <c r="AF12" s="9">
        <v>2.6804123711340209</v>
      </c>
      <c r="AG12" s="11">
        <v>2.4569999999999999</v>
      </c>
      <c r="AH12" s="9">
        <v>4.800433</v>
      </c>
      <c r="AI12" s="9">
        <v>2.5231830925167134</v>
      </c>
      <c r="AJ12" s="9">
        <v>3.6595638473777803</v>
      </c>
      <c r="AK12" s="9">
        <v>4.8013328000000008</v>
      </c>
      <c r="AL12" s="9">
        <v>4.5781824000000002</v>
      </c>
      <c r="AM12" s="9">
        <v>1.8922794000000003</v>
      </c>
      <c r="AN12" s="10">
        <v>1.71</v>
      </c>
      <c r="AO12" s="10">
        <v>2.402466</v>
      </c>
      <c r="AP12" s="10">
        <v>2.5095422000000003</v>
      </c>
      <c r="AQ12" s="10">
        <v>2.5230391999999999</v>
      </c>
      <c r="AR12" s="10">
        <v>1.9399688000000002</v>
      </c>
      <c r="AS12" s="10">
        <v>3.5470116000000003</v>
      </c>
      <c r="AT12" s="10">
        <v>2.4222616000000001</v>
      </c>
      <c r="AU12" s="10">
        <v>2.1622450544395035</v>
      </c>
      <c r="AV12" s="10">
        <v>2.6859030000000002</v>
      </c>
      <c r="AW12" s="10">
        <v>3.3715497190375241</v>
      </c>
      <c r="AX12" s="10">
        <v>2.5527326000000001</v>
      </c>
      <c r="AZ12" s="2" t="s">
        <v>178</v>
      </c>
      <c r="BA12" s="12">
        <v>0.76500000000000001</v>
      </c>
      <c r="BB12" s="12">
        <v>1.044</v>
      </c>
      <c r="BC12" s="12">
        <v>2.6550000000000002</v>
      </c>
      <c r="BD12" s="12">
        <v>1.3049999999999999</v>
      </c>
      <c r="BE12" s="12">
        <v>1.044</v>
      </c>
      <c r="BF12" s="12">
        <v>1.3860000000000001</v>
      </c>
      <c r="BG12" s="12">
        <v>0.72900000000000009</v>
      </c>
      <c r="BH12" s="12">
        <v>1.2509999999999999</v>
      </c>
      <c r="BI12" s="12">
        <v>0.86399999999999999</v>
      </c>
      <c r="BJ12" s="12">
        <v>0.54900000000000004</v>
      </c>
      <c r="BK12" s="12">
        <v>0.22500000000000001</v>
      </c>
      <c r="BL12" s="12">
        <v>1.0980000000000001</v>
      </c>
      <c r="BM12" s="12">
        <v>1.4040000000000001</v>
      </c>
      <c r="BN12" s="12">
        <v>2.754</v>
      </c>
      <c r="BO12" s="12">
        <v>0.63900000000000001</v>
      </c>
      <c r="BP12" s="12">
        <v>1.26</v>
      </c>
      <c r="BQ12" s="12">
        <v>1.089</v>
      </c>
      <c r="BR12" s="12">
        <v>1.6380000000000001</v>
      </c>
      <c r="BS12" s="12">
        <v>1.5840000000000001</v>
      </c>
      <c r="BT12" s="12">
        <v>0.45900000000000002</v>
      </c>
      <c r="BU12" s="12">
        <v>1.494</v>
      </c>
      <c r="BV12" s="12">
        <v>0.45</v>
      </c>
      <c r="BW12" s="2">
        <v>1.9980000000000002</v>
      </c>
      <c r="BX12" s="5">
        <v>0.36000000000000004</v>
      </c>
      <c r="BY12" s="2">
        <f>2.25*0.9</f>
        <v>2.0249999999999999</v>
      </c>
      <c r="BZ12" s="10">
        <v>1.5840000000000001</v>
      </c>
      <c r="CA12" s="10">
        <v>1.1340000000000001</v>
      </c>
      <c r="CB12" s="10">
        <v>2.6819999999999999</v>
      </c>
      <c r="CC12" s="10">
        <v>1.4400000000000002</v>
      </c>
      <c r="CD12" s="10">
        <v>1.6380000000000001</v>
      </c>
      <c r="CE12" s="10">
        <v>1.4580000000000002</v>
      </c>
      <c r="CF12" s="10">
        <v>2.0160000000000005</v>
      </c>
      <c r="CG12" s="10">
        <f>0.91*0.9</f>
        <v>0.81900000000000006</v>
      </c>
      <c r="CH12" s="13">
        <v>0.432</v>
      </c>
      <c r="CI12" s="13">
        <v>0.71100000000000008</v>
      </c>
      <c r="CJ12" s="13">
        <v>0.53100000000000003</v>
      </c>
      <c r="CL12" s="2" t="s">
        <v>178</v>
      </c>
      <c r="CM12" s="2">
        <v>1.0900000000000001</v>
      </c>
      <c r="CN12" s="2">
        <v>3.21</v>
      </c>
      <c r="CO12" s="2">
        <v>2.12</v>
      </c>
      <c r="CP12" s="2">
        <v>2.88</v>
      </c>
      <c r="CQ12" s="2">
        <v>3.33</v>
      </c>
      <c r="CR12" s="2">
        <v>2.11</v>
      </c>
      <c r="CS12" s="2">
        <v>1.7729999999999999</v>
      </c>
      <c r="CT12" s="2">
        <v>0.81</v>
      </c>
      <c r="CU12" s="3">
        <v>2.39</v>
      </c>
      <c r="CV12" s="3">
        <v>2.31</v>
      </c>
      <c r="CW12" s="3">
        <v>2.76</v>
      </c>
      <c r="CX12" s="3">
        <v>2.4700000000000002</v>
      </c>
      <c r="CY12" s="3">
        <v>1.76</v>
      </c>
      <c r="CZ12" s="3">
        <v>1.87</v>
      </c>
      <c r="DA12" s="3">
        <v>2.88</v>
      </c>
      <c r="DB12" s="3">
        <v>2.46</v>
      </c>
      <c r="DD12" s="2" t="s">
        <v>178</v>
      </c>
      <c r="DE12" s="9">
        <v>3.61</v>
      </c>
      <c r="DF12" s="9">
        <v>1.29</v>
      </c>
      <c r="DG12" s="2">
        <v>1.76</v>
      </c>
      <c r="DH12" s="2">
        <v>1.74</v>
      </c>
      <c r="DI12" s="2">
        <v>0.95</v>
      </c>
      <c r="DJ12" s="14">
        <v>1.0673999999999999</v>
      </c>
      <c r="DK12" s="2">
        <v>1.41</v>
      </c>
      <c r="DL12" s="9">
        <v>0.95</v>
      </c>
      <c r="DM12" s="2">
        <v>1.62</v>
      </c>
      <c r="DN12" s="9">
        <v>1.68</v>
      </c>
      <c r="DO12" s="9">
        <v>1.23</v>
      </c>
      <c r="DP12" s="2">
        <v>1.64</v>
      </c>
      <c r="DQ12" s="9">
        <v>1.5</v>
      </c>
      <c r="DR12" s="9">
        <v>1.46</v>
      </c>
      <c r="DS12" s="3">
        <v>1.05</v>
      </c>
      <c r="DT12" s="3">
        <v>1.1399999999999999</v>
      </c>
      <c r="DU12" s="15">
        <v>0.99809999999999999</v>
      </c>
      <c r="DV12" s="3">
        <v>1.18</v>
      </c>
      <c r="DW12" s="3">
        <v>1.03</v>
      </c>
      <c r="DX12" s="3">
        <v>1.02</v>
      </c>
      <c r="DY12" s="10">
        <v>0.87</v>
      </c>
      <c r="EA12" s="2" t="s">
        <v>179</v>
      </c>
      <c r="EB12" s="3">
        <v>0.17</v>
      </c>
      <c r="EC12" s="3">
        <v>0.54</v>
      </c>
      <c r="ED12" s="3">
        <v>0.23</v>
      </c>
      <c r="EE12" s="3">
        <v>0.64</v>
      </c>
      <c r="EF12" s="3">
        <v>0.44</v>
      </c>
      <c r="EG12" s="3">
        <v>0.56000000000000005</v>
      </c>
      <c r="EH12" s="3">
        <v>0.32</v>
      </c>
      <c r="EI12" s="3">
        <v>0.21</v>
      </c>
      <c r="EJ12" s="3">
        <v>0.23</v>
      </c>
      <c r="EK12" s="3">
        <v>0.24</v>
      </c>
      <c r="EL12" s="3">
        <v>0.28999999999999998</v>
      </c>
      <c r="EM12" s="3">
        <v>0.33</v>
      </c>
      <c r="EN12" s="3">
        <v>0.14000000000000001</v>
      </c>
      <c r="EP12" s="2" t="s">
        <v>178</v>
      </c>
      <c r="EQ12" s="16">
        <v>0.63</v>
      </c>
      <c r="ER12" s="16">
        <v>1.08</v>
      </c>
      <c r="ES12" s="16">
        <v>0.9900000000000001</v>
      </c>
      <c r="ET12" s="16">
        <v>1.1520000000000001</v>
      </c>
      <c r="EU12" s="16">
        <v>0.94500000000000006</v>
      </c>
      <c r="EV12" s="16">
        <v>0.45900000000000002</v>
      </c>
      <c r="EW12" s="16">
        <v>1.3680000000000001</v>
      </c>
    </row>
    <row r="13" spans="1:153" ht="18" x14ac:dyDescent="0.7">
      <c r="AZ13" s="2"/>
      <c r="BA13" s="12"/>
      <c r="BB13" s="12"/>
      <c r="BE13" s="12"/>
      <c r="BF13" s="12"/>
      <c r="BG13" s="12"/>
      <c r="BI13" s="12"/>
      <c r="BJ13" s="12"/>
      <c r="BK13" s="12"/>
      <c r="BN13" s="12"/>
      <c r="BO13" s="12"/>
      <c r="BP13" s="12"/>
      <c r="BQ13" s="12"/>
      <c r="BS13" s="12"/>
      <c r="BT13" s="12"/>
      <c r="BU13" s="12"/>
      <c r="BY13" s="2"/>
      <c r="CA13" s="10"/>
      <c r="CB13" s="10"/>
      <c r="CC13" s="10"/>
      <c r="CE13" s="10"/>
      <c r="CF13" s="10"/>
      <c r="CG13" s="10"/>
      <c r="CH13" s="13"/>
      <c r="CI13" s="13"/>
      <c r="CJ13" s="13"/>
      <c r="EA13" s="2" t="s">
        <v>180</v>
      </c>
      <c r="EB13" s="3">
        <v>0.53</v>
      </c>
      <c r="EC13" s="3">
        <v>0.47</v>
      </c>
      <c r="ED13" s="3">
        <v>0.33</v>
      </c>
      <c r="EE13" s="3">
        <v>0.59</v>
      </c>
      <c r="EF13" s="3">
        <v>0.41</v>
      </c>
      <c r="EG13" s="3">
        <v>0.49</v>
      </c>
      <c r="EH13" s="3">
        <v>0.34</v>
      </c>
      <c r="EI13" s="3">
        <v>0.26</v>
      </c>
      <c r="EJ13" s="3">
        <v>0.33</v>
      </c>
      <c r="EK13" s="3">
        <v>0.34</v>
      </c>
      <c r="EL13" s="3">
        <v>0.53</v>
      </c>
      <c r="EM13" s="3">
        <v>0.38</v>
      </c>
      <c r="EN13" s="3">
        <v>0.23</v>
      </c>
      <c r="EQ13" s="16"/>
      <c r="ER13" s="16"/>
      <c r="ES13" s="16"/>
      <c r="ET13" s="16"/>
      <c r="EU13" s="16"/>
      <c r="EV13" s="16"/>
      <c r="EW13" s="16"/>
    </row>
    <row r="14" spans="1:153" x14ac:dyDescent="0.55000000000000004">
      <c r="A14" s="2" t="s">
        <v>181</v>
      </c>
      <c r="B14" s="2">
        <v>0.04</v>
      </c>
      <c r="C14" s="2">
        <v>0.02</v>
      </c>
      <c r="D14" s="9">
        <v>2.4E-2</v>
      </c>
      <c r="E14" s="2">
        <v>0.02</v>
      </c>
      <c r="F14" s="9">
        <v>0.03</v>
      </c>
      <c r="G14" s="9">
        <v>1.8601513821190085E-2</v>
      </c>
      <c r="H14" s="9">
        <v>5.394439008145125E-2</v>
      </c>
      <c r="I14" s="2">
        <v>0.01</v>
      </c>
      <c r="J14" s="9">
        <v>3.1359431348978201E-2</v>
      </c>
      <c r="K14" s="9">
        <v>1.9E-2</v>
      </c>
      <c r="L14" s="10">
        <v>3.3000000000000002E-2</v>
      </c>
      <c r="M14" s="3">
        <v>0.03</v>
      </c>
      <c r="N14" s="10">
        <v>3.5999999999999997E-2</v>
      </c>
      <c r="O14" s="3">
        <v>0.06</v>
      </c>
      <c r="P14" s="10">
        <v>7.9000000000000001E-2</v>
      </c>
      <c r="Q14" s="10">
        <v>6.7000000000000004E-2</v>
      </c>
      <c r="S14" s="2" t="s">
        <v>181</v>
      </c>
      <c r="T14" s="9">
        <v>0.13579105089468763</v>
      </c>
      <c r="U14" s="9">
        <v>0.13600000000000001</v>
      </c>
      <c r="V14" s="9">
        <v>3.5000000000000003E-2</v>
      </c>
      <c r="W14" s="9">
        <v>0.13400000000000001</v>
      </c>
      <c r="X14" s="11">
        <v>0.05</v>
      </c>
      <c r="Y14" s="9">
        <v>0.12228925485080712</v>
      </c>
      <c r="Z14" s="9">
        <v>3.1622573496023154E-2</v>
      </c>
      <c r="AA14" s="9">
        <v>6.5000000000000002E-2</v>
      </c>
      <c r="AB14" s="9">
        <v>0.13</v>
      </c>
      <c r="AC14" s="9">
        <v>9.8000000000000004E-2</v>
      </c>
      <c r="AD14" s="9">
        <v>5.5E-2</v>
      </c>
      <c r="AE14" s="9">
        <v>5.3999999999999999E-2</v>
      </c>
      <c r="AF14" s="9">
        <v>0</v>
      </c>
      <c r="AG14" s="11">
        <v>0.02</v>
      </c>
      <c r="AH14" s="9">
        <v>7.4999999999999997E-2</v>
      </c>
      <c r="AI14" s="9">
        <v>4.1077461823633921E-2</v>
      </c>
      <c r="AJ14" s="9">
        <v>0.10399442589877184</v>
      </c>
      <c r="AK14" s="9">
        <v>8.5000000000000006E-2</v>
      </c>
      <c r="AL14" s="9">
        <v>7.5336130975819843E-2</v>
      </c>
      <c r="AM14" s="9">
        <v>0.04</v>
      </c>
      <c r="AN14" s="3">
        <v>0.01</v>
      </c>
      <c r="AO14" s="10">
        <v>3.4000000000000002E-2</v>
      </c>
      <c r="AP14" s="10">
        <v>3.9E-2</v>
      </c>
      <c r="AQ14" s="10">
        <v>3.3000000000000002E-2</v>
      </c>
      <c r="AR14" s="10">
        <v>2.4E-2</v>
      </c>
      <c r="AS14" s="10">
        <v>4.9000000000000002E-2</v>
      </c>
      <c r="AT14" s="10">
        <v>2.4E-2</v>
      </c>
      <c r="AU14" s="10">
        <v>3.067014261616317E-2</v>
      </c>
      <c r="AV14" s="10">
        <v>2.5000000000000001E-2</v>
      </c>
      <c r="AW14" s="10">
        <v>1.029166580902785E-2</v>
      </c>
      <c r="AX14" s="10">
        <v>3.5000000000000003E-2</v>
      </c>
      <c r="AZ14" s="2" t="s">
        <v>181</v>
      </c>
      <c r="BA14" s="12">
        <v>0.01</v>
      </c>
      <c r="BB14" s="12">
        <v>0.01</v>
      </c>
      <c r="BC14" s="2">
        <v>0.03</v>
      </c>
      <c r="BD14" s="2">
        <v>0.01</v>
      </c>
      <c r="BE14" s="12">
        <v>0.01</v>
      </c>
      <c r="BF14" s="12">
        <v>0.02</v>
      </c>
      <c r="BG14" s="12">
        <v>0.02</v>
      </c>
      <c r="BH14" s="2">
        <v>0.01</v>
      </c>
      <c r="BI14" s="12">
        <v>0.01</v>
      </c>
      <c r="BJ14" s="12">
        <v>0.01</v>
      </c>
      <c r="BK14" s="12">
        <v>0.01</v>
      </c>
      <c r="BL14" s="2">
        <v>0.01</v>
      </c>
      <c r="BM14" s="2">
        <v>0.01</v>
      </c>
      <c r="BN14" s="12">
        <v>0.02</v>
      </c>
      <c r="BO14" s="12">
        <v>0.01</v>
      </c>
      <c r="BP14" s="12">
        <v>0.01</v>
      </c>
      <c r="BQ14" s="12">
        <v>0.02</v>
      </c>
      <c r="BR14" s="2">
        <v>0.02</v>
      </c>
      <c r="BS14" s="12">
        <v>0.02</v>
      </c>
      <c r="BT14" s="12">
        <v>0</v>
      </c>
      <c r="BU14" s="12">
        <v>0.03</v>
      </c>
      <c r="BV14" s="2">
        <v>1.7000000000000001E-2</v>
      </c>
      <c r="BW14" s="2">
        <v>0.02</v>
      </c>
      <c r="BX14" s="5">
        <v>0.01</v>
      </c>
      <c r="BY14" s="2">
        <v>0.03</v>
      </c>
      <c r="BZ14" s="3" t="s">
        <v>182</v>
      </c>
      <c r="CA14" s="10">
        <v>0.02</v>
      </c>
      <c r="CB14" s="10">
        <v>0.03</v>
      </c>
      <c r="CC14" s="10">
        <v>0.03</v>
      </c>
      <c r="CD14" s="3">
        <v>0.02</v>
      </c>
      <c r="CE14" s="10">
        <v>0.02</v>
      </c>
      <c r="CF14" s="10">
        <v>0.02</v>
      </c>
      <c r="CG14" s="10">
        <v>0.01</v>
      </c>
      <c r="CH14" s="13">
        <v>0.05</v>
      </c>
      <c r="CI14" s="13">
        <v>0.2</v>
      </c>
      <c r="CJ14" s="13">
        <v>0.06</v>
      </c>
      <c r="CL14" s="2" t="s">
        <v>181</v>
      </c>
      <c r="CM14" s="9">
        <v>1.5069999999999998E-2</v>
      </c>
      <c r="CN14" s="9">
        <v>4.9149999999999999E-2</v>
      </c>
      <c r="CO14" s="9">
        <v>2.9690000000000001E-2</v>
      </c>
      <c r="CP14" s="9">
        <v>3.5369999999999999E-2</v>
      </c>
      <c r="CQ14" s="9">
        <v>3.8589999999999999E-2</v>
      </c>
      <c r="CR14" s="9">
        <v>2.4729999999999999E-2</v>
      </c>
      <c r="CS14" s="2">
        <v>0.02</v>
      </c>
      <c r="CT14" s="9">
        <v>1.1180000000000001E-2</v>
      </c>
      <c r="CU14" s="10">
        <v>2.486E-2</v>
      </c>
      <c r="CV14" s="10">
        <v>1.9779999999999999E-2</v>
      </c>
      <c r="CW14" s="10">
        <v>2.1850000000000001E-2</v>
      </c>
      <c r="CX14" s="10">
        <v>2.1260000000000001E-2</v>
      </c>
      <c r="CY14" s="10">
        <v>1.3990000000000001E-2</v>
      </c>
      <c r="CZ14" s="10">
        <v>9.9799999999999993E-3</v>
      </c>
      <c r="DA14" s="10">
        <v>1.538E-2</v>
      </c>
      <c r="DB14" s="10">
        <v>3.193E-2</v>
      </c>
      <c r="DD14" s="2" t="s">
        <v>181</v>
      </c>
      <c r="DE14" s="9">
        <v>0.05</v>
      </c>
      <c r="DF14" s="9">
        <v>0</v>
      </c>
      <c r="DG14" s="2">
        <v>0.01</v>
      </c>
      <c r="DH14" s="2">
        <v>0.01</v>
      </c>
      <c r="DI14" s="2">
        <v>0.02</v>
      </c>
      <c r="DJ14" s="14">
        <v>2.6972195040725625E-2</v>
      </c>
      <c r="DK14" s="2">
        <v>0.01</v>
      </c>
      <c r="DL14" s="9">
        <v>0.02</v>
      </c>
      <c r="DM14" s="2">
        <v>0.02</v>
      </c>
      <c r="DN14" s="9">
        <v>0.01</v>
      </c>
      <c r="DO14" s="9">
        <v>0</v>
      </c>
      <c r="DP14" s="2">
        <v>0.01</v>
      </c>
      <c r="DQ14" s="9">
        <v>0.01</v>
      </c>
      <c r="DR14" s="9">
        <v>0</v>
      </c>
      <c r="DS14" s="3">
        <v>0.03</v>
      </c>
      <c r="DT14" s="3">
        <v>0.04</v>
      </c>
      <c r="DU14" s="15">
        <v>2.325189227648761E-2</v>
      </c>
      <c r="DV14" s="3">
        <v>0.03</v>
      </c>
      <c r="DW14" s="3">
        <v>0.03</v>
      </c>
      <c r="DX14" s="3">
        <v>0.03</v>
      </c>
      <c r="DY14" s="10">
        <v>0</v>
      </c>
      <c r="EA14" s="2" t="s">
        <v>181</v>
      </c>
      <c r="EB14" s="3">
        <v>0.04</v>
      </c>
      <c r="EC14" s="3">
        <v>7.0000000000000007E-2</v>
      </c>
      <c r="ED14" s="3">
        <v>0.01</v>
      </c>
      <c r="EE14" s="3">
        <v>0.02</v>
      </c>
      <c r="EF14" s="3">
        <v>0.02</v>
      </c>
      <c r="EG14" s="3">
        <v>0.06</v>
      </c>
      <c r="EH14" s="3">
        <v>0</v>
      </c>
      <c r="EI14" s="3">
        <v>0</v>
      </c>
      <c r="EJ14" s="3">
        <v>0.04</v>
      </c>
      <c r="EK14" s="3">
        <v>0</v>
      </c>
      <c r="EL14" s="3">
        <v>0.01</v>
      </c>
      <c r="EM14" s="3">
        <v>0</v>
      </c>
      <c r="EN14" s="3">
        <v>0.01</v>
      </c>
      <c r="EP14" s="2" t="s">
        <v>181</v>
      </c>
      <c r="EQ14" s="16">
        <v>0.01</v>
      </c>
      <c r="ER14" s="16">
        <v>0.05</v>
      </c>
      <c r="ES14" s="16">
        <v>0.05</v>
      </c>
      <c r="ET14" s="16">
        <v>0.09</v>
      </c>
      <c r="EU14" s="16">
        <v>0.03</v>
      </c>
      <c r="EV14" s="16" t="s">
        <v>176</v>
      </c>
      <c r="EW14" s="16">
        <v>7.0000000000000007E-2</v>
      </c>
    </row>
    <row r="15" spans="1:153" x14ac:dyDescent="0.55000000000000004">
      <c r="A15" s="2" t="s">
        <v>183</v>
      </c>
      <c r="B15" s="2">
        <v>1.61</v>
      </c>
      <c r="C15" s="2">
        <v>0.36</v>
      </c>
      <c r="D15" s="9">
        <v>0.502</v>
      </c>
      <c r="E15" s="2">
        <v>0.19</v>
      </c>
      <c r="F15" s="9">
        <v>0.56299999999999994</v>
      </c>
      <c r="G15" s="9">
        <v>0.57399999999999995</v>
      </c>
      <c r="H15" s="9">
        <v>0.64</v>
      </c>
      <c r="I15" s="2">
        <v>0.91</v>
      </c>
      <c r="J15" s="9">
        <v>0.50175090158365121</v>
      </c>
      <c r="K15" s="9">
        <v>0.64800000000000002</v>
      </c>
      <c r="L15" s="10">
        <v>0.51</v>
      </c>
      <c r="M15" s="3">
        <v>0.71</v>
      </c>
      <c r="N15" s="10">
        <v>0.78700000000000003</v>
      </c>
      <c r="O15" s="3">
        <v>0.69</v>
      </c>
      <c r="P15" s="10">
        <v>0.65200000000000002</v>
      </c>
      <c r="Q15" s="10">
        <v>1.1299999999999999</v>
      </c>
      <c r="S15" s="2" t="s">
        <v>183</v>
      </c>
      <c r="T15" s="9">
        <v>0.126</v>
      </c>
      <c r="U15" s="9">
        <v>0.16400000000000001</v>
      </c>
      <c r="V15" s="9">
        <v>0.01</v>
      </c>
      <c r="W15" s="9">
        <v>0.112</v>
      </c>
      <c r="X15" s="11">
        <v>0.06</v>
      </c>
      <c r="Y15" s="9">
        <v>0.24457850970161424</v>
      </c>
      <c r="Z15" s="9">
        <v>7.0000000000000001E-3</v>
      </c>
      <c r="AA15" s="9">
        <v>0.13100000000000001</v>
      </c>
      <c r="AB15" s="9">
        <v>5.8999999999999997E-2</v>
      </c>
      <c r="AC15" s="9">
        <v>0.29399999999999998</v>
      </c>
      <c r="AD15" s="9">
        <v>6.9000000000000006E-2</v>
      </c>
      <c r="AE15" s="9">
        <v>8.7999999999999995E-2</v>
      </c>
      <c r="AF15" s="9">
        <v>0.2061855670103093</v>
      </c>
      <c r="AG15" s="11">
        <v>0.1</v>
      </c>
      <c r="AH15" s="9">
        <v>4.2999999999999997E-2</v>
      </c>
      <c r="AI15" s="9">
        <v>4.1077461823633921E-2</v>
      </c>
      <c r="AJ15" s="9">
        <v>5.1997212949385918E-2</v>
      </c>
      <c r="AK15" s="9">
        <v>0.29499999999999998</v>
      </c>
      <c r="AL15" s="9">
        <v>5.8000000000000003E-2</v>
      </c>
      <c r="AM15" s="9">
        <v>0.10299999999999999</v>
      </c>
      <c r="AN15" s="3">
        <v>0.1</v>
      </c>
      <c r="AO15" s="10">
        <v>8.1000000000000003E-2</v>
      </c>
      <c r="AP15" s="10">
        <v>0.58199999999999996</v>
      </c>
      <c r="AQ15" s="10">
        <v>3.7999999999999999E-2</v>
      </c>
      <c r="AR15" s="10">
        <v>0.55500000000000005</v>
      </c>
      <c r="AS15" s="10">
        <v>0.17</v>
      </c>
      <c r="AT15" s="10">
        <v>8.8999999999999996E-2</v>
      </c>
      <c r="AU15" s="10">
        <v>0.56228594796299147</v>
      </c>
      <c r="AV15" s="10">
        <v>0.66700000000000004</v>
      </c>
      <c r="AW15" s="10">
        <v>1.162958236420147</v>
      </c>
      <c r="AX15" s="10">
        <v>0.48899999999999999</v>
      </c>
      <c r="AZ15" s="2" t="s">
        <v>183</v>
      </c>
      <c r="BA15" s="12">
        <v>0.19</v>
      </c>
      <c r="BB15" s="12">
        <v>0.26</v>
      </c>
      <c r="BC15" s="2">
        <v>0.96</v>
      </c>
      <c r="BD15" s="2">
        <v>0.22</v>
      </c>
      <c r="BE15" s="12">
        <v>0.3</v>
      </c>
      <c r="BF15" s="12">
        <v>0.31</v>
      </c>
      <c r="BG15" s="12">
        <v>0.28000000000000003</v>
      </c>
      <c r="BH15" s="2">
        <v>0.3</v>
      </c>
      <c r="BI15" s="12">
        <v>0.17</v>
      </c>
      <c r="BJ15" s="12">
        <v>0.33</v>
      </c>
      <c r="BK15" s="12">
        <v>0.09</v>
      </c>
      <c r="BL15" s="2">
        <v>0.25</v>
      </c>
      <c r="BM15" s="2">
        <v>0.32</v>
      </c>
      <c r="BN15" s="12">
        <v>0.66</v>
      </c>
      <c r="BO15" s="12">
        <v>0.21</v>
      </c>
      <c r="BP15" s="12">
        <v>0.25</v>
      </c>
      <c r="BQ15" s="12">
        <v>0.26</v>
      </c>
      <c r="BR15" s="2">
        <v>0.28000000000000003</v>
      </c>
      <c r="BS15" s="12">
        <v>0.43</v>
      </c>
      <c r="BT15" s="12">
        <v>0.23</v>
      </c>
      <c r="BU15" s="12">
        <v>0.36</v>
      </c>
      <c r="BV15" s="2">
        <v>0.28999999999999998</v>
      </c>
      <c r="BW15" s="2">
        <v>0.39</v>
      </c>
      <c r="BX15" s="5">
        <v>0.1</v>
      </c>
      <c r="BY15" s="2">
        <v>0.33</v>
      </c>
      <c r="BZ15" s="3">
        <v>0.36</v>
      </c>
      <c r="CA15" s="10">
        <v>0.26</v>
      </c>
      <c r="CB15" s="10">
        <v>0.74</v>
      </c>
      <c r="CC15" s="10">
        <v>0.52</v>
      </c>
      <c r="CD15" s="3">
        <v>0.45</v>
      </c>
      <c r="CE15" s="10">
        <v>0.44</v>
      </c>
      <c r="CF15" s="10">
        <v>0.45</v>
      </c>
      <c r="CG15" s="10">
        <v>0.44</v>
      </c>
      <c r="CH15" s="13">
        <v>0.1</v>
      </c>
      <c r="CI15" s="13">
        <v>0.06</v>
      </c>
      <c r="CJ15" s="13">
        <v>0.34</v>
      </c>
      <c r="CL15" s="2" t="s">
        <v>183</v>
      </c>
      <c r="CM15" s="2">
        <v>0.23</v>
      </c>
      <c r="CN15" s="2">
        <v>1.1100000000000001</v>
      </c>
      <c r="CO15" s="2">
        <v>0.43</v>
      </c>
      <c r="CP15" s="2">
        <v>0.8</v>
      </c>
      <c r="CQ15" s="2">
        <v>0.93</v>
      </c>
      <c r="CR15" s="2">
        <v>0.6</v>
      </c>
      <c r="CS15" s="2">
        <v>0.28999999999999998</v>
      </c>
      <c r="CT15" s="2">
        <v>0.31</v>
      </c>
      <c r="CU15" s="3">
        <v>0.3</v>
      </c>
      <c r="CV15" s="3">
        <v>0.41</v>
      </c>
      <c r="CW15" s="3">
        <v>0.69</v>
      </c>
      <c r="CX15" s="3">
        <v>0.41</v>
      </c>
      <c r="CY15" s="3">
        <v>0.56999999999999995</v>
      </c>
      <c r="CZ15" s="3">
        <v>0.54</v>
      </c>
      <c r="DA15" s="3">
        <v>0.31</v>
      </c>
      <c r="DB15" s="3">
        <v>0.8</v>
      </c>
      <c r="DD15" s="2" t="s">
        <v>183</v>
      </c>
      <c r="DE15" s="9">
        <v>0.78</v>
      </c>
      <c r="DF15" s="9">
        <v>0.36</v>
      </c>
      <c r="DG15" s="2">
        <v>0.48</v>
      </c>
      <c r="DH15" s="2">
        <v>0.25</v>
      </c>
      <c r="DI15" s="2">
        <v>0.05</v>
      </c>
      <c r="DJ15" s="14">
        <v>0.32300000000000001</v>
      </c>
      <c r="DK15" s="2">
        <v>0.17</v>
      </c>
      <c r="DL15" s="9">
        <v>0.14000000000000001</v>
      </c>
      <c r="DM15" s="2">
        <v>0.28999999999999998</v>
      </c>
      <c r="DN15" s="9">
        <v>0.37</v>
      </c>
      <c r="DO15" s="9">
        <v>0.33</v>
      </c>
      <c r="DP15" s="2">
        <v>0.16</v>
      </c>
      <c r="DQ15" s="9">
        <v>0.2</v>
      </c>
      <c r="DR15" s="9">
        <v>0.27</v>
      </c>
      <c r="DS15" s="3">
        <v>0.28000000000000003</v>
      </c>
      <c r="DT15" s="3">
        <v>0.25</v>
      </c>
      <c r="DU15" s="15">
        <v>0.33900000000000002</v>
      </c>
      <c r="DV15" s="10">
        <v>0.3</v>
      </c>
      <c r="DW15" s="3">
        <v>0.24</v>
      </c>
      <c r="DX15" s="3">
        <v>0.24</v>
      </c>
      <c r="DY15" s="10">
        <v>0.1</v>
      </c>
      <c r="EA15" s="2" t="s">
        <v>183</v>
      </c>
      <c r="EB15" s="3">
        <v>0.16</v>
      </c>
      <c r="EC15" s="3">
        <v>0.21</v>
      </c>
      <c r="ED15" s="3">
        <v>0.1</v>
      </c>
      <c r="EE15" s="3">
        <v>0.21</v>
      </c>
      <c r="EF15" s="3">
        <v>0.15</v>
      </c>
      <c r="EG15" s="3">
        <v>0.11</v>
      </c>
      <c r="EH15" s="3">
        <v>0.21</v>
      </c>
      <c r="EI15" s="3">
        <v>0.17</v>
      </c>
      <c r="EJ15" s="3">
        <v>0.13</v>
      </c>
      <c r="EK15" s="3">
        <v>0.1</v>
      </c>
      <c r="EL15" s="3">
        <v>0.24</v>
      </c>
      <c r="EM15" s="3">
        <v>0.18</v>
      </c>
      <c r="EN15" s="3">
        <v>0.1</v>
      </c>
      <c r="EP15" s="2" t="s">
        <v>183</v>
      </c>
      <c r="EQ15" s="16">
        <v>0.17</v>
      </c>
      <c r="ER15" s="16">
        <v>0.18</v>
      </c>
      <c r="ES15" s="16">
        <v>0.17</v>
      </c>
      <c r="ET15" s="16">
        <v>0.06</v>
      </c>
      <c r="EU15" s="16">
        <v>0.09</v>
      </c>
      <c r="EV15" s="16">
        <v>0.13</v>
      </c>
      <c r="EW15" s="16">
        <v>0.08</v>
      </c>
    </row>
    <row r="16" spans="1:153" x14ac:dyDescent="0.55000000000000004">
      <c r="A16" s="2" t="s">
        <v>184</v>
      </c>
      <c r="B16" s="2">
        <v>5.72</v>
      </c>
      <c r="C16" s="2">
        <v>3.05</v>
      </c>
      <c r="D16" s="9">
        <v>2.6520000000000001</v>
      </c>
      <c r="E16" s="2">
        <v>1.81</v>
      </c>
      <c r="F16" s="9">
        <v>2.851</v>
      </c>
      <c r="G16" s="9">
        <v>3.0859999999999999</v>
      </c>
      <c r="H16" s="9">
        <v>3.637</v>
      </c>
      <c r="I16" s="2">
        <v>4.18</v>
      </c>
      <c r="J16" s="9">
        <v>1.7247687241938012</v>
      </c>
      <c r="K16" s="9">
        <v>3.9020000000000001</v>
      </c>
      <c r="L16" s="10">
        <v>2.5870000000000002</v>
      </c>
      <c r="M16" s="3">
        <v>3.49</v>
      </c>
      <c r="N16" s="10">
        <v>3.8380000000000001</v>
      </c>
      <c r="O16" s="3">
        <v>3.51</v>
      </c>
      <c r="P16" s="10">
        <v>2.3849999999999998</v>
      </c>
      <c r="Q16" s="10">
        <v>4.4880000000000004</v>
      </c>
      <c r="S16" s="2" t="s">
        <v>184</v>
      </c>
      <c r="T16" s="9">
        <v>3.4409999999999998</v>
      </c>
      <c r="U16" s="9">
        <v>3.7669999999999999</v>
      </c>
      <c r="V16" s="9">
        <v>1.6060000000000001</v>
      </c>
      <c r="W16" s="9">
        <v>2.6970000000000001</v>
      </c>
      <c r="X16" s="11">
        <v>1.46</v>
      </c>
      <c r="Y16" s="9">
        <v>4.218979292352846</v>
      </c>
      <c r="Z16" s="9">
        <v>1.0249999999999999</v>
      </c>
      <c r="AA16" s="9">
        <v>1.641</v>
      </c>
      <c r="AB16" s="9">
        <v>2.3279999999999998</v>
      </c>
      <c r="AC16" s="9">
        <v>2.589</v>
      </c>
      <c r="AD16" s="9">
        <v>1.04</v>
      </c>
      <c r="AE16" s="9">
        <v>0.82599999999999996</v>
      </c>
      <c r="AF16" s="9">
        <v>0.92783505154639179</v>
      </c>
      <c r="AG16" s="11">
        <v>0.76</v>
      </c>
      <c r="AH16" s="9">
        <v>1.7170000000000001</v>
      </c>
      <c r="AI16" s="9">
        <v>0.575084465530875</v>
      </c>
      <c r="AJ16" s="9">
        <v>2.0382907476159278</v>
      </c>
      <c r="AK16" s="9">
        <v>2.085</v>
      </c>
      <c r="AL16" s="9">
        <v>1.3939999999999999</v>
      </c>
      <c r="AM16" s="9">
        <v>1.099</v>
      </c>
      <c r="AN16" s="3">
        <v>0.69</v>
      </c>
      <c r="AO16" s="10">
        <v>0.79700000000000004</v>
      </c>
      <c r="AP16" s="10">
        <v>0.38400000000000001</v>
      </c>
      <c r="AQ16" s="10">
        <v>0.746</v>
      </c>
      <c r="AR16" s="10">
        <v>0.36399999999999999</v>
      </c>
      <c r="AS16" s="10">
        <v>1.6559999999999999</v>
      </c>
      <c r="AT16" s="10">
        <v>0.84</v>
      </c>
      <c r="AU16" s="10">
        <v>0.2146909983131422</v>
      </c>
      <c r="AV16" s="10">
        <v>0.372</v>
      </c>
      <c r="AW16" s="10">
        <v>0.24699997941666843</v>
      </c>
      <c r="AX16" s="10">
        <v>0.23200000000000001</v>
      </c>
      <c r="AZ16" s="2" t="s">
        <v>184</v>
      </c>
      <c r="BA16" s="12">
        <v>2.5</v>
      </c>
      <c r="BB16" s="12">
        <v>1.46</v>
      </c>
      <c r="BC16" s="2">
        <v>2.5499999999999998</v>
      </c>
      <c r="BD16" s="2">
        <v>1.1000000000000001</v>
      </c>
      <c r="BE16" s="12">
        <v>1.36</v>
      </c>
      <c r="BF16" s="12">
        <v>1.29</v>
      </c>
      <c r="BG16" s="12">
        <v>0.81</v>
      </c>
      <c r="BH16" s="2">
        <v>0.91</v>
      </c>
      <c r="BI16" s="12">
        <v>0.87</v>
      </c>
      <c r="BJ16" s="12">
        <v>2.17</v>
      </c>
      <c r="BK16" s="12">
        <v>0.13</v>
      </c>
      <c r="BL16" s="2">
        <v>1.0900000000000001</v>
      </c>
      <c r="BM16" s="2">
        <v>1.25</v>
      </c>
      <c r="BN16" s="12">
        <v>1.95</v>
      </c>
      <c r="BO16" s="12">
        <v>0.73</v>
      </c>
      <c r="BP16" s="12">
        <v>1.1000000000000001</v>
      </c>
      <c r="BQ16" s="12">
        <v>0.98</v>
      </c>
      <c r="BR16" s="2">
        <v>0.95</v>
      </c>
      <c r="BS16" s="12">
        <v>1.1299999999999999</v>
      </c>
      <c r="BT16" s="12">
        <v>0.59</v>
      </c>
      <c r="BU16" s="12">
        <v>1.04</v>
      </c>
      <c r="BV16" s="2">
        <v>0.95</v>
      </c>
      <c r="BW16" s="2">
        <v>1.45</v>
      </c>
      <c r="BX16" s="5">
        <v>1.1299999999999999</v>
      </c>
      <c r="BY16" s="2">
        <v>1.81</v>
      </c>
      <c r="BZ16" s="3">
        <v>0.49</v>
      </c>
      <c r="CA16" s="10">
        <v>0.82</v>
      </c>
      <c r="CB16" s="10">
        <v>1.95</v>
      </c>
      <c r="CC16" s="10">
        <v>0.33</v>
      </c>
      <c r="CD16" s="3">
        <v>0.6</v>
      </c>
      <c r="CE16" s="10">
        <v>0.37</v>
      </c>
      <c r="CF16" s="10">
        <v>0.22</v>
      </c>
      <c r="CG16" s="10">
        <v>1.23</v>
      </c>
      <c r="CH16" s="13">
        <v>0.22</v>
      </c>
      <c r="CI16" s="13">
        <v>0.25</v>
      </c>
      <c r="CJ16" s="13">
        <v>0.67</v>
      </c>
      <c r="CL16" s="2" t="s">
        <v>184</v>
      </c>
      <c r="CM16" s="2">
        <v>1.41</v>
      </c>
      <c r="CN16" s="2">
        <v>3.02</v>
      </c>
      <c r="CO16" s="2">
        <v>1.81</v>
      </c>
      <c r="CP16" s="2">
        <v>2.39</v>
      </c>
      <c r="CQ16" s="2">
        <v>2.4500000000000002</v>
      </c>
      <c r="CR16" s="2">
        <v>2.16</v>
      </c>
      <c r="CS16" s="2">
        <v>1.55</v>
      </c>
      <c r="CT16" s="2">
        <v>0.42</v>
      </c>
      <c r="CU16" s="3">
        <v>1.41</v>
      </c>
      <c r="CV16" s="3">
        <v>1.57</v>
      </c>
      <c r="CW16" s="3">
        <v>0.7</v>
      </c>
      <c r="CX16" s="3">
        <v>1.02</v>
      </c>
      <c r="CY16" s="3">
        <v>0.55000000000000004</v>
      </c>
      <c r="CZ16" s="3">
        <v>0.22</v>
      </c>
      <c r="DA16" s="3">
        <v>1.07</v>
      </c>
      <c r="DB16" s="3">
        <v>2.71</v>
      </c>
      <c r="DD16" s="2" t="s">
        <v>184</v>
      </c>
      <c r="DE16" s="9">
        <v>3.54</v>
      </c>
      <c r="DF16" s="9">
        <v>1.41</v>
      </c>
      <c r="DG16" s="2">
        <v>1.36</v>
      </c>
      <c r="DH16" s="2">
        <v>1.1200000000000001</v>
      </c>
      <c r="DI16" s="2">
        <v>1.45</v>
      </c>
      <c r="DJ16" s="14">
        <v>1.179</v>
      </c>
      <c r="DK16" s="2">
        <v>1.48</v>
      </c>
      <c r="DL16" s="9">
        <v>0.92</v>
      </c>
      <c r="DM16" s="2">
        <v>1.1100000000000001</v>
      </c>
      <c r="DN16" s="9">
        <v>1.1399999999999999</v>
      </c>
      <c r="DO16" s="9">
        <v>1.43</v>
      </c>
      <c r="DP16" s="9">
        <v>0.9</v>
      </c>
      <c r="DQ16" s="9">
        <v>0.85</v>
      </c>
      <c r="DR16" s="9">
        <v>0.87</v>
      </c>
      <c r="DS16" s="3">
        <v>0.77</v>
      </c>
      <c r="DT16" s="3">
        <v>0.64</v>
      </c>
      <c r="DU16" s="15">
        <v>0.51200000000000001</v>
      </c>
      <c r="DV16" s="3">
        <v>0.69</v>
      </c>
      <c r="DW16" s="3">
        <v>0.61</v>
      </c>
      <c r="DX16" s="3">
        <v>0.67</v>
      </c>
      <c r="DY16" s="10">
        <v>0.65</v>
      </c>
      <c r="EA16" s="2" t="s">
        <v>184</v>
      </c>
      <c r="EB16" s="3">
        <v>0.82</v>
      </c>
      <c r="EC16" s="3">
        <v>0.47</v>
      </c>
      <c r="ED16" s="3">
        <v>0.62</v>
      </c>
      <c r="EE16" s="3">
        <v>0.6</v>
      </c>
      <c r="EF16" s="3">
        <v>0.52</v>
      </c>
      <c r="EG16" s="3">
        <v>0.35</v>
      </c>
      <c r="EH16" s="3">
        <v>0.7</v>
      </c>
      <c r="EI16" s="3">
        <v>0.76</v>
      </c>
      <c r="EJ16" s="3">
        <v>0.82</v>
      </c>
      <c r="EK16" s="3">
        <v>0.39</v>
      </c>
      <c r="EL16" s="3">
        <v>0.62</v>
      </c>
      <c r="EM16" s="3">
        <v>0.86</v>
      </c>
      <c r="EN16" s="3">
        <v>0.5</v>
      </c>
      <c r="EP16" s="2" t="s">
        <v>184</v>
      </c>
      <c r="EQ16" s="16">
        <v>1.24</v>
      </c>
      <c r="ER16" s="16">
        <v>0.95</v>
      </c>
      <c r="ES16" s="16">
        <v>0.56000000000000005</v>
      </c>
      <c r="ET16" s="16">
        <v>0.45</v>
      </c>
      <c r="EU16" s="16">
        <v>0.55000000000000004</v>
      </c>
      <c r="EV16" s="16">
        <v>2.83</v>
      </c>
      <c r="EW16" s="16">
        <v>0.38</v>
      </c>
    </row>
    <row r="17" spans="1:153" ht="18" x14ac:dyDescent="0.7">
      <c r="A17" s="2" t="s">
        <v>185</v>
      </c>
      <c r="B17" s="2">
        <v>3.7</v>
      </c>
      <c r="C17" s="2">
        <v>5.12</v>
      </c>
      <c r="D17" s="9">
        <v>6.0179999999999998</v>
      </c>
      <c r="E17" s="2">
        <v>4.32</v>
      </c>
      <c r="F17" s="9">
        <v>5.2729999999999997</v>
      </c>
      <c r="G17" s="9">
        <v>5.1920000000000002</v>
      </c>
      <c r="H17" s="9">
        <v>5.569</v>
      </c>
      <c r="I17" s="2">
        <v>4.54</v>
      </c>
      <c r="J17" s="9">
        <v>4.8084461401766569</v>
      </c>
      <c r="K17" s="9">
        <v>5.3410000000000002</v>
      </c>
      <c r="L17" s="10">
        <v>5.2539999999999996</v>
      </c>
      <c r="M17" s="3">
        <v>4.05</v>
      </c>
      <c r="N17" s="10">
        <v>3.79</v>
      </c>
      <c r="O17" s="3">
        <v>3.95</v>
      </c>
      <c r="P17" s="10">
        <v>5.5880000000000001</v>
      </c>
      <c r="Q17" s="10">
        <v>3.4489999999999998</v>
      </c>
      <c r="S17" s="2" t="s">
        <v>185</v>
      </c>
      <c r="T17" s="9">
        <v>4.2789999999999999</v>
      </c>
      <c r="U17" s="9">
        <v>4.12</v>
      </c>
      <c r="V17" s="9">
        <v>4.6479999999999997</v>
      </c>
      <c r="W17" s="9">
        <v>4.3220000000000001</v>
      </c>
      <c r="X17" s="11">
        <v>3.36</v>
      </c>
      <c r="Y17" s="9">
        <v>3.3629545083971957</v>
      </c>
      <c r="Z17" s="9">
        <v>4.0090000000000003</v>
      </c>
      <c r="AA17" s="9">
        <v>3.2909999999999999</v>
      </c>
      <c r="AB17" s="9">
        <v>3.617</v>
      </c>
      <c r="AC17" s="9">
        <v>2.6560000000000001</v>
      </c>
      <c r="AD17" s="9">
        <v>4.1020000000000003</v>
      </c>
      <c r="AE17" s="9">
        <v>3.952</v>
      </c>
      <c r="AF17" s="9">
        <v>3.402061855670103</v>
      </c>
      <c r="AG17" s="11">
        <v>3.98</v>
      </c>
      <c r="AH17" s="9">
        <v>3.9540000000000002</v>
      </c>
      <c r="AI17" s="9">
        <v>3.9023588732452223</v>
      </c>
      <c r="AJ17" s="9">
        <v>3.4318160546594703</v>
      </c>
      <c r="AK17" s="9">
        <v>2.5830000000000002</v>
      </c>
      <c r="AL17" s="9">
        <v>4.1479999999999997</v>
      </c>
      <c r="AM17" s="9">
        <v>3.8759999999999999</v>
      </c>
      <c r="AN17" s="3">
        <v>2.78</v>
      </c>
      <c r="AO17" s="10">
        <v>4.016</v>
      </c>
      <c r="AP17" s="10">
        <v>3.0070000000000001</v>
      </c>
      <c r="AQ17" s="10">
        <v>3.2269999999999999</v>
      </c>
      <c r="AR17" s="10">
        <v>3.5070000000000001</v>
      </c>
      <c r="AS17" s="10">
        <v>2.726</v>
      </c>
      <c r="AT17" s="10">
        <v>3.04</v>
      </c>
      <c r="AU17" s="10">
        <v>2.8625466441752287</v>
      </c>
      <c r="AV17" s="10">
        <v>3.327</v>
      </c>
      <c r="AW17" s="10">
        <v>2.881666426527798</v>
      </c>
      <c r="AX17" s="10">
        <v>3.4119999999999999</v>
      </c>
      <c r="AZ17" s="2" t="s">
        <v>185</v>
      </c>
      <c r="BA17" s="12">
        <v>4.55</v>
      </c>
      <c r="BB17" s="12">
        <v>3.68</v>
      </c>
      <c r="BC17" s="2">
        <v>3.39</v>
      </c>
      <c r="BD17" s="2">
        <v>2.97</v>
      </c>
      <c r="BE17" s="12">
        <v>3.33</v>
      </c>
      <c r="BF17" s="12">
        <v>3.6</v>
      </c>
      <c r="BG17" s="12">
        <v>3.62</v>
      </c>
      <c r="BH17" s="2">
        <v>3.17</v>
      </c>
      <c r="BI17" s="12">
        <v>3.06</v>
      </c>
      <c r="BJ17" s="12">
        <v>4.2699999999999996</v>
      </c>
      <c r="BK17" s="12">
        <v>2.77</v>
      </c>
      <c r="BL17" s="2">
        <v>3.02</v>
      </c>
      <c r="BM17" s="2">
        <v>3.09</v>
      </c>
      <c r="BN17" s="12">
        <v>3.75</v>
      </c>
      <c r="BO17" s="12">
        <v>3.48</v>
      </c>
      <c r="BP17" s="12">
        <v>3.45</v>
      </c>
      <c r="BQ17" s="12">
        <v>3.2</v>
      </c>
      <c r="BR17" s="2">
        <v>3.07</v>
      </c>
      <c r="BS17" s="12">
        <v>3.42</v>
      </c>
      <c r="BT17" s="12">
        <v>3.88</v>
      </c>
      <c r="BU17" s="12">
        <v>3.4</v>
      </c>
      <c r="BV17" s="2">
        <v>3.36</v>
      </c>
      <c r="BW17" s="2">
        <v>3.3</v>
      </c>
      <c r="BX17" s="5">
        <v>3.07</v>
      </c>
      <c r="BY17" s="2">
        <v>4.43</v>
      </c>
      <c r="BZ17" s="3">
        <v>3.03</v>
      </c>
      <c r="CA17" s="10">
        <v>3.8</v>
      </c>
      <c r="CB17" s="10">
        <v>3.1</v>
      </c>
      <c r="CC17" s="10">
        <v>2.92</v>
      </c>
      <c r="CD17" s="3">
        <v>2.98</v>
      </c>
      <c r="CE17" s="10">
        <v>4.5199999999999996</v>
      </c>
      <c r="CF17" s="10">
        <v>2.74</v>
      </c>
      <c r="CG17" s="10">
        <v>3.26</v>
      </c>
      <c r="CH17" s="13">
        <v>5.54</v>
      </c>
      <c r="CI17" s="13">
        <v>3.31</v>
      </c>
      <c r="CJ17" s="13">
        <v>7.21</v>
      </c>
      <c r="CL17" s="2" t="s">
        <v>185</v>
      </c>
      <c r="CM17" s="2">
        <v>3.12</v>
      </c>
      <c r="CN17" s="2">
        <v>3.73</v>
      </c>
      <c r="CO17" s="2">
        <v>3.73</v>
      </c>
      <c r="CP17" s="2">
        <v>3.11</v>
      </c>
      <c r="CQ17" s="2">
        <v>3.09</v>
      </c>
      <c r="CR17" s="2">
        <v>3.14</v>
      </c>
      <c r="CS17" s="2">
        <v>3.62</v>
      </c>
      <c r="CT17" s="2">
        <v>1.94</v>
      </c>
      <c r="CU17" s="3">
        <v>2.72</v>
      </c>
      <c r="CV17" s="3">
        <v>3.05</v>
      </c>
      <c r="CW17" s="3">
        <v>3.44</v>
      </c>
      <c r="CX17" s="3">
        <v>2.66</v>
      </c>
      <c r="CY17" s="3">
        <v>3.05</v>
      </c>
      <c r="CZ17" s="3">
        <v>3.02</v>
      </c>
      <c r="DA17" s="3">
        <v>2.67</v>
      </c>
      <c r="DB17" s="3">
        <v>3.69</v>
      </c>
      <c r="DD17" s="2" t="s">
        <v>185</v>
      </c>
      <c r="DE17" s="9">
        <v>3.94</v>
      </c>
      <c r="DF17" s="9">
        <v>3.31</v>
      </c>
      <c r="DG17" s="2">
        <v>4.04</v>
      </c>
      <c r="DH17" s="2">
        <v>3.35</v>
      </c>
      <c r="DI17" s="2">
        <v>4.3600000000000003</v>
      </c>
      <c r="DJ17" s="14">
        <v>4.1260000000000003</v>
      </c>
      <c r="DK17" s="2">
        <v>3.96</v>
      </c>
      <c r="DL17" s="9">
        <v>4.0599999999999996</v>
      </c>
      <c r="DM17" s="2">
        <v>3.63</v>
      </c>
      <c r="DN17" s="9">
        <v>3.15</v>
      </c>
      <c r="DO17" s="9">
        <v>2.87</v>
      </c>
      <c r="DP17" s="2">
        <v>3.22</v>
      </c>
      <c r="DQ17" s="9">
        <v>3.17</v>
      </c>
      <c r="DR17" s="9">
        <v>3.09</v>
      </c>
      <c r="DS17" s="10">
        <v>3.7</v>
      </c>
      <c r="DT17" s="3">
        <v>3.87</v>
      </c>
      <c r="DU17" s="15">
        <v>4.149</v>
      </c>
      <c r="DV17" s="3">
        <v>3.53</v>
      </c>
      <c r="DW17" s="3">
        <v>3.69</v>
      </c>
      <c r="DX17" s="3">
        <v>3.32</v>
      </c>
      <c r="DY17" s="10">
        <v>3.65</v>
      </c>
      <c r="EA17" s="2" t="s">
        <v>185</v>
      </c>
      <c r="EB17" s="3">
        <v>3.6</v>
      </c>
      <c r="EC17" s="3">
        <v>3.17</v>
      </c>
      <c r="ED17" s="3">
        <v>5.32</v>
      </c>
      <c r="EE17" s="3">
        <v>3.66</v>
      </c>
      <c r="EF17" s="3">
        <v>4.75</v>
      </c>
      <c r="EG17" s="3">
        <v>3.6</v>
      </c>
      <c r="EH17" s="3">
        <v>4.72</v>
      </c>
      <c r="EI17" s="3">
        <v>4.34</v>
      </c>
      <c r="EJ17" s="3">
        <v>4.6399999999999997</v>
      </c>
      <c r="EK17" s="3">
        <v>5.92</v>
      </c>
      <c r="EL17" s="3">
        <v>4.8</v>
      </c>
      <c r="EM17" s="3">
        <v>3.7</v>
      </c>
      <c r="EN17" s="3">
        <v>2.93</v>
      </c>
      <c r="EP17" s="2" t="s">
        <v>185</v>
      </c>
      <c r="EQ17" s="16">
        <v>3.1</v>
      </c>
      <c r="ER17" s="16">
        <v>3.19</v>
      </c>
      <c r="ES17" s="16">
        <v>2.63</v>
      </c>
      <c r="ET17" s="16">
        <v>4.33</v>
      </c>
      <c r="EU17" s="16">
        <v>4.1399999999999997</v>
      </c>
      <c r="EV17" s="16">
        <v>5.94</v>
      </c>
      <c r="EW17" s="16">
        <v>3.93</v>
      </c>
    </row>
    <row r="18" spans="1:153" ht="18" x14ac:dyDescent="0.7">
      <c r="A18" s="2" t="s">
        <v>186</v>
      </c>
      <c r="B18" s="2">
        <v>0.63</v>
      </c>
      <c r="C18" s="2">
        <v>0.85</v>
      </c>
      <c r="D18" s="9">
        <v>0.97</v>
      </c>
      <c r="E18" s="2">
        <v>2.2400000000000002</v>
      </c>
      <c r="F18" s="9">
        <v>1.2030000000000001</v>
      </c>
      <c r="G18" s="9">
        <v>0.67600000000000005</v>
      </c>
      <c r="H18" s="9">
        <v>0.69099999999999995</v>
      </c>
      <c r="I18" s="2">
        <v>0.87</v>
      </c>
      <c r="J18" s="9">
        <v>2.6237390895311763</v>
      </c>
      <c r="K18" s="9">
        <v>0.85699999999999998</v>
      </c>
      <c r="L18" s="10">
        <v>0.86099999999999999</v>
      </c>
      <c r="M18" s="3">
        <v>0.59</v>
      </c>
      <c r="N18" s="10">
        <v>0.61499999999999999</v>
      </c>
      <c r="O18" s="3">
        <v>0.44</v>
      </c>
      <c r="P18" s="10">
        <v>0.84199999999999997</v>
      </c>
      <c r="Q18" s="10">
        <v>0.2</v>
      </c>
      <c r="S18" s="2" t="s">
        <v>186</v>
      </c>
      <c r="T18" s="9">
        <v>0.73</v>
      </c>
      <c r="U18" s="9">
        <v>0.68</v>
      </c>
      <c r="V18" s="9">
        <v>1.7589999999999999</v>
      </c>
      <c r="W18" s="9">
        <v>0.76900000000000002</v>
      </c>
      <c r="X18" s="11">
        <v>2.79</v>
      </c>
      <c r="Y18" s="9">
        <v>0.24457850970161424</v>
      </c>
      <c r="Z18" s="9">
        <v>3.0569999999999999</v>
      </c>
      <c r="AA18" s="9">
        <v>3.7189999999999999</v>
      </c>
      <c r="AB18" s="9">
        <v>1.35</v>
      </c>
      <c r="AC18" s="9">
        <v>2.9049999999999998</v>
      </c>
      <c r="AD18" s="9">
        <v>2.4300000000000002</v>
      </c>
      <c r="AE18" s="9">
        <v>3.1989999999999998</v>
      </c>
      <c r="AF18" s="9">
        <v>2.6804123711340209</v>
      </c>
      <c r="AG18" s="11">
        <v>2.37</v>
      </c>
      <c r="AH18" s="9">
        <v>2.4369999999999998</v>
      </c>
      <c r="AI18" s="9">
        <v>3.2964663113466219</v>
      </c>
      <c r="AJ18" s="9">
        <v>0.44717603136471878</v>
      </c>
      <c r="AK18" s="9">
        <v>3.4489999999999998</v>
      </c>
      <c r="AL18" s="9">
        <v>1.7010000000000001</v>
      </c>
      <c r="AM18" s="9">
        <v>2.5619999999999998</v>
      </c>
      <c r="AN18" s="3">
        <v>4.2</v>
      </c>
      <c r="AO18" s="10">
        <v>2.9809999999999999</v>
      </c>
      <c r="AP18" s="10">
        <v>3.706</v>
      </c>
      <c r="AQ18" s="10">
        <v>3.13</v>
      </c>
      <c r="AR18" s="10">
        <v>3.3570000000000002</v>
      </c>
      <c r="AS18" s="10">
        <v>3.1909999999999998</v>
      </c>
      <c r="AT18" s="10">
        <v>3.8359999999999999</v>
      </c>
      <c r="AU18" s="10">
        <v>3.9666717783571031</v>
      </c>
      <c r="AV18" s="10">
        <v>2.82</v>
      </c>
      <c r="AW18" s="10">
        <v>3.519749706687525</v>
      </c>
      <c r="AX18" s="10">
        <v>2.4260000000000002</v>
      </c>
      <c r="AZ18" s="2" t="s">
        <v>186</v>
      </c>
      <c r="BA18" s="12">
        <v>2.27</v>
      </c>
      <c r="BB18" s="12">
        <v>4.6500000000000004</v>
      </c>
      <c r="BC18" s="2">
        <v>3.97</v>
      </c>
      <c r="BD18" s="2">
        <v>5.31</v>
      </c>
      <c r="BE18" s="12">
        <v>5.62</v>
      </c>
      <c r="BF18" s="12">
        <v>5.18</v>
      </c>
      <c r="BG18" s="12">
        <v>4.99</v>
      </c>
      <c r="BH18" s="2">
        <v>5.58</v>
      </c>
      <c r="BI18" s="12">
        <v>5.71</v>
      </c>
      <c r="BJ18" s="12">
        <v>2.54</v>
      </c>
      <c r="BK18" s="12">
        <v>6.91</v>
      </c>
      <c r="BL18" s="2">
        <v>5.05</v>
      </c>
      <c r="BM18" s="2">
        <v>5.24</v>
      </c>
      <c r="BN18" s="12">
        <v>3.73</v>
      </c>
      <c r="BO18" s="12">
        <v>4.74</v>
      </c>
      <c r="BP18" s="12">
        <v>5.59</v>
      </c>
      <c r="BQ18" s="12">
        <v>5.37</v>
      </c>
      <c r="BR18" s="2">
        <v>5.54</v>
      </c>
      <c r="BS18" s="12">
        <v>5.1100000000000003</v>
      </c>
      <c r="BT18" s="12">
        <v>5.6</v>
      </c>
      <c r="BU18" s="12">
        <v>4.88</v>
      </c>
      <c r="BV18" s="2">
        <v>5.3</v>
      </c>
      <c r="BW18" s="2">
        <v>4.97</v>
      </c>
      <c r="BX18" s="5">
        <v>4.63</v>
      </c>
      <c r="BY18" s="2">
        <v>2.89</v>
      </c>
      <c r="BZ18" s="3">
        <v>5.44</v>
      </c>
      <c r="CA18" s="10">
        <v>4.4800000000000004</v>
      </c>
      <c r="CB18" s="10">
        <v>3.35</v>
      </c>
      <c r="CC18" s="10">
        <v>6.12</v>
      </c>
      <c r="CD18" s="3">
        <v>5.52</v>
      </c>
      <c r="CE18" s="10">
        <v>4.01</v>
      </c>
      <c r="CF18" s="10">
        <v>5.93</v>
      </c>
      <c r="CG18" s="10">
        <v>4.57</v>
      </c>
      <c r="CH18" s="13">
        <v>2.85</v>
      </c>
      <c r="CI18" s="13">
        <v>5.53</v>
      </c>
      <c r="CJ18" s="13">
        <v>0.39</v>
      </c>
      <c r="CL18" s="2" t="s">
        <v>186</v>
      </c>
      <c r="CM18" s="2">
        <v>4.7300000000000004</v>
      </c>
      <c r="CN18" s="2">
        <v>3.12</v>
      </c>
      <c r="CO18" s="2">
        <v>4.74</v>
      </c>
      <c r="CP18" s="2">
        <v>4.74</v>
      </c>
      <c r="CQ18" s="2">
        <v>4.12</v>
      </c>
      <c r="CR18" s="2">
        <v>4.2300000000000004</v>
      </c>
      <c r="CS18" s="2">
        <v>5.13</v>
      </c>
      <c r="CT18" s="2">
        <v>7.69</v>
      </c>
      <c r="CU18" s="3">
        <v>5.26</v>
      </c>
      <c r="CV18" s="3">
        <v>4.71</v>
      </c>
      <c r="CW18" s="3">
        <v>5.52</v>
      </c>
      <c r="CX18" s="3">
        <v>5.67</v>
      </c>
      <c r="CY18" s="3">
        <v>5.17</v>
      </c>
      <c r="CZ18" s="3">
        <v>5.41</v>
      </c>
      <c r="DA18" s="3">
        <v>5.84</v>
      </c>
      <c r="DB18" s="3">
        <v>2.0499999999999998</v>
      </c>
      <c r="DD18" s="2" t="s">
        <v>186</v>
      </c>
      <c r="DE18" s="18">
        <v>1.35</v>
      </c>
      <c r="DF18" s="9">
        <v>5.29</v>
      </c>
      <c r="DG18" s="2">
        <v>4.21</v>
      </c>
      <c r="DH18" s="2">
        <v>5.25</v>
      </c>
      <c r="DI18" s="2">
        <v>3.77</v>
      </c>
      <c r="DJ18" s="14">
        <v>4.5979999999999999</v>
      </c>
      <c r="DK18" s="2">
        <v>4.0199999999999996</v>
      </c>
      <c r="DL18" s="9">
        <v>4.76</v>
      </c>
      <c r="DM18" s="2">
        <v>4.51</v>
      </c>
      <c r="DN18" s="9">
        <v>5.33</v>
      </c>
      <c r="DO18" s="9">
        <v>5.18</v>
      </c>
      <c r="DP18" s="2">
        <v>5.28</v>
      </c>
      <c r="DQ18" s="9">
        <v>5.34</v>
      </c>
      <c r="DR18" s="9">
        <v>5.56</v>
      </c>
      <c r="DS18" s="3">
        <v>4.9800000000000004</v>
      </c>
      <c r="DT18" s="3">
        <v>4.67</v>
      </c>
      <c r="DU18" s="15">
        <v>5.2089999999999996</v>
      </c>
      <c r="DV18" s="3">
        <v>4.99</v>
      </c>
      <c r="DW18" s="3">
        <v>4.8499999999999996</v>
      </c>
      <c r="DX18" s="3">
        <v>4.84</v>
      </c>
      <c r="DY18" s="10">
        <v>4.3099999999999996</v>
      </c>
      <c r="EA18" s="2" t="s">
        <v>186</v>
      </c>
      <c r="EB18" s="3">
        <v>5</v>
      </c>
      <c r="EC18" s="3">
        <v>5.8</v>
      </c>
      <c r="ED18" s="3">
        <v>3.2</v>
      </c>
      <c r="EE18" s="3">
        <v>5.43</v>
      </c>
      <c r="EF18" s="3">
        <v>4.0999999999999996</v>
      </c>
      <c r="EG18" s="3">
        <v>5.3</v>
      </c>
      <c r="EH18" s="3">
        <v>2.38</v>
      </c>
      <c r="EI18" s="3">
        <v>2.68</v>
      </c>
      <c r="EJ18" s="3">
        <v>1.81</v>
      </c>
      <c r="EK18" s="3">
        <v>1.3</v>
      </c>
      <c r="EL18" s="3">
        <v>2.1</v>
      </c>
      <c r="EM18" s="3">
        <v>2.2999999999999998</v>
      </c>
      <c r="EN18" s="3">
        <v>7.19</v>
      </c>
      <c r="EP18" s="2" t="s">
        <v>186</v>
      </c>
      <c r="EQ18" s="16">
        <v>4.3600000000000003</v>
      </c>
      <c r="ER18" s="16">
        <v>5.91</v>
      </c>
      <c r="ES18" s="16">
        <v>6.48</v>
      </c>
      <c r="ET18" s="16">
        <v>3.61</v>
      </c>
      <c r="EU18" s="16">
        <v>4.04</v>
      </c>
      <c r="EV18" s="16">
        <v>1.89</v>
      </c>
      <c r="EW18" s="16">
        <v>4.01</v>
      </c>
    </row>
    <row r="19" spans="1:153" ht="18" x14ac:dyDescent="0.7">
      <c r="A19" s="2" t="s">
        <v>187</v>
      </c>
      <c r="B19" s="2">
        <v>0.36</v>
      </c>
      <c r="C19" s="2">
        <v>0.05</v>
      </c>
      <c r="D19" s="9">
        <v>5.8999999999999997E-2</v>
      </c>
      <c r="E19" s="2">
        <v>0.01</v>
      </c>
      <c r="F19" s="9">
        <v>7.0000000000000007E-2</v>
      </c>
      <c r="G19" s="9">
        <v>8.6999999999999994E-2</v>
      </c>
      <c r="H19" s="9">
        <v>6.6000000000000003E-2</v>
      </c>
      <c r="I19" s="5" t="s">
        <v>176</v>
      </c>
      <c r="J19" s="9">
        <v>7.3172006480949153E-2</v>
      </c>
      <c r="K19" s="9">
        <v>5.1999999999999998E-2</v>
      </c>
      <c r="L19" s="10">
        <v>6.9000000000000006E-2</v>
      </c>
      <c r="M19" s="3">
        <v>0.08</v>
      </c>
      <c r="N19" s="10">
        <v>0.113</v>
      </c>
      <c r="O19" s="3">
        <v>7.0000000000000007E-2</v>
      </c>
      <c r="P19" s="10">
        <v>9.1999999999999998E-2</v>
      </c>
      <c r="Q19" s="10">
        <v>0.157</v>
      </c>
      <c r="S19" s="2" t="s">
        <v>187</v>
      </c>
      <c r="T19" s="9">
        <v>5.0999999999999997E-2</v>
      </c>
      <c r="U19" s="9">
        <v>8.6999999999999994E-2</v>
      </c>
      <c r="V19" s="9">
        <v>7.0000000000000001E-3</v>
      </c>
      <c r="W19" s="9">
        <v>3.6999999999999998E-2</v>
      </c>
      <c r="X19" s="11">
        <v>0.01</v>
      </c>
      <c r="Y19" s="9">
        <v>5.0953856187836308E-2</v>
      </c>
      <c r="Z19" s="9">
        <v>7.0000000000000001E-3</v>
      </c>
      <c r="AA19" s="9">
        <v>0.04</v>
      </c>
      <c r="AB19" s="9">
        <v>4.2000000000000003E-2</v>
      </c>
      <c r="AC19" s="9">
        <v>0.11799999999999999</v>
      </c>
      <c r="AD19" s="9">
        <v>8.9999999999999993E-3</v>
      </c>
      <c r="AE19" s="9">
        <v>2.9000000000000001E-2</v>
      </c>
      <c r="AF19" s="9">
        <v>0.10309278350515465</v>
      </c>
      <c r="AG19" s="11">
        <v>0</v>
      </c>
      <c r="AH19" s="9">
        <v>3.7999999999999999E-2</v>
      </c>
      <c r="AI19" s="9">
        <v>0</v>
      </c>
      <c r="AJ19" s="9">
        <v>3.1198327769631544E-2</v>
      </c>
      <c r="AK19" s="9">
        <v>8.5000000000000006E-2</v>
      </c>
      <c r="AL19" s="9">
        <v>3.4000000000000002E-2</v>
      </c>
      <c r="AM19" s="9">
        <v>1.2E-2</v>
      </c>
      <c r="AN19" s="3">
        <v>0.01</v>
      </c>
      <c r="AO19" s="10">
        <v>2.9000000000000001E-2</v>
      </c>
      <c r="AP19" s="10">
        <v>7.0000000000000001E-3</v>
      </c>
      <c r="AQ19" s="10">
        <v>7.0000000000000001E-3</v>
      </c>
      <c r="AR19" s="10">
        <v>2.3E-2</v>
      </c>
      <c r="AS19" s="10">
        <v>7.3999999999999996E-2</v>
      </c>
      <c r="AT19" s="10">
        <v>1.7999999999999999E-2</v>
      </c>
      <c r="AU19" s="10">
        <v>0</v>
      </c>
      <c r="AV19" s="10">
        <v>7.0000000000000001E-3</v>
      </c>
      <c r="AW19" s="10">
        <v>0</v>
      </c>
      <c r="AX19" s="10">
        <v>7.0000000000000001E-3</v>
      </c>
      <c r="AZ19" s="2" t="s">
        <v>187</v>
      </c>
      <c r="BA19" s="12">
        <v>7.0000000000000007E-2</v>
      </c>
      <c r="BB19" s="12">
        <v>0.03</v>
      </c>
      <c r="BC19" s="2">
        <v>0.11</v>
      </c>
      <c r="BD19" s="2">
        <v>0.03</v>
      </c>
      <c r="BE19" s="12">
        <v>0.1</v>
      </c>
      <c r="BF19" s="12">
        <v>7.0000000000000007E-2</v>
      </c>
      <c r="BG19" s="12">
        <v>0.02</v>
      </c>
      <c r="BH19" s="2">
        <v>7.0000000000000007E-2</v>
      </c>
      <c r="BI19" s="12">
        <v>0.02</v>
      </c>
      <c r="BJ19" s="12">
        <v>7.0000000000000007E-2</v>
      </c>
      <c r="BK19" s="12">
        <v>0.02</v>
      </c>
      <c r="BL19" s="2" t="s">
        <v>176</v>
      </c>
      <c r="BM19" s="2">
        <v>0.05</v>
      </c>
      <c r="BN19" s="12">
        <v>0.15</v>
      </c>
      <c r="BO19" s="12">
        <v>0.04</v>
      </c>
      <c r="BP19" s="12">
        <v>0.05</v>
      </c>
      <c r="BQ19" s="12">
        <v>7.0000000000000007E-2</v>
      </c>
      <c r="BR19" s="2">
        <v>0.06</v>
      </c>
      <c r="BS19" s="12">
        <v>0.05</v>
      </c>
      <c r="BT19" s="12">
        <v>0.04</v>
      </c>
      <c r="BU19" s="12">
        <v>0.04</v>
      </c>
      <c r="BV19" s="2">
        <v>0.05</v>
      </c>
      <c r="BW19" s="2">
        <v>0.05</v>
      </c>
      <c r="BX19" s="5">
        <v>0.04</v>
      </c>
      <c r="BY19" s="2">
        <v>0.04</v>
      </c>
      <c r="BZ19" s="3">
        <v>0.04</v>
      </c>
      <c r="CA19" s="10">
        <v>7.0000000000000007E-2</v>
      </c>
      <c r="CB19" s="10">
        <v>0.12</v>
      </c>
      <c r="CC19" s="10">
        <v>0.04</v>
      </c>
      <c r="CD19" s="3">
        <v>0.05</v>
      </c>
      <c r="CE19" s="10">
        <v>0.04</v>
      </c>
      <c r="CF19" s="10">
        <v>0.08</v>
      </c>
      <c r="CG19" s="10">
        <v>0.03</v>
      </c>
      <c r="CH19" s="13">
        <v>0.05</v>
      </c>
      <c r="CI19" s="13">
        <v>0.15</v>
      </c>
      <c r="CJ19" s="13">
        <v>0.16</v>
      </c>
      <c r="CL19" s="2" t="s">
        <v>187</v>
      </c>
      <c r="CM19" s="2">
        <v>7.0000000000000007E-2</v>
      </c>
      <c r="CN19" s="2">
        <v>0.19</v>
      </c>
      <c r="CO19" s="2">
        <v>0.11</v>
      </c>
      <c r="CP19" s="2">
        <v>0.2</v>
      </c>
      <c r="CQ19" s="2">
        <v>0.2</v>
      </c>
      <c r="CR19" s="2">
        <v>0.14000000000000001</v>
      </c>
      <c r="CS19" s="2">
        <v>0.06</v>
      </c>
      <c r="CT19" s="2">
        <v>0.05</v>
      </c>
      <c r="CU19" s="3">
        <v>0.05</v>
      </c>
      <c r="CV19" s="3">
        <v>0.05</v>
      </c>
      <c r="CW19" s="3">
        <v>0.1</v>
      </c>
      <c r="CX19" s="3">
        <v>0.05</v>
      </c>
      <c r="CY19" s="3">
        <v>0.05</v>
      </c>
      <c r="CZ19" s="3">
        <v>0.05</v>
      </c>
      <c r="DA19" s="3">
        <v>0.05</v>
      </c>
      <c r="DB19" s="3">
        <v>0.05</v>
      </c>
      <c r="DD19" s="2" t="s">
        <v>187</v>
      </c>
      <c r="DE19" s="9">
        <v>0.08</v>
      </c>
      <c r="DF19" s="9">
        <v>0.05</v>
      </c>
      <c r="DG19" s="2">
        <v>0.04</v>
      </c>
      <c r="DH19" s="2">
        <v>0.05</v>
      </c>
      <c r="DI19" s="2">
        <v>0.04</v>
      </c>
      <c r="DJ19" s="14">
        <v>7.0999999999999994E-2</v>
      </c>
      <c r="DK19" s="2">
        <v>0.03</v>
      </c>
      <c r="DL19" s="9">
        <v>0.05</v>
      </c>
      <c r="DM19" s="2">
        <v>0.05</v>
      </c>
      <c r="DN19" s="9">
        <v>0.06</v>
      </c>
      <c r="DO19" s="9">
        <v>0.05</v>
      </c>
      <c r="DP19" s="2">
        <v>0.05</v>
      </c>
      <c r="DQ19" s="9">
        <v>7.0000000000000007E-2</v>
      </c>
      <c r="DR19" s="9">
        <v>0.06</v>
      </c>
      <c r="DS19" s="3">
        <v>7.0000000000000007E-2</v>
      </c>
      <c r="DT19" s="3">
        <v>0.04</v>
      </c>
      <c r="DU19" s="15">
        <v>6.7000000000000004E-2</v>
      </c>
      <c r="DV19" s="3">
        <v>7.0000000000000007E-2</v>
      </c>
      <c r="DW19" s="3">
        <v>0.08</v>
      </c>
      <c r="DX19" s="3">
        <v>7.0000000000000007E-2</v>
      </c>
      <c r="DY19" s="10">
        <v>0.06</v>
      </c>
      <c r="EA19" s="2" t="s">
        <v>187</v>
      </c>
      <c r="EB19" s="3">
        <v>0.04</v>
      </c>
      <c r="EC19" s="3">
        <v>0.13</v>
      </c>
      <c r="ED19" s="3">
        <v>0.14000000000000001</v>
      </c>
      <c r="EE19" s="3">
        <v>0.1</v>
      </c>
      <c r="EF19" s="3">
        <v>0.17</v>
      </c>
      <c r="EG19" s="3">
        <v>0.18</v>
      </c>
      <c r="EH19" s="3">
        <v>0.14000000000000001</v>
      </c>
      <c r="EI19" s="3">
        <v>0.14000000000000001</v>
      </c>
      <c r="EJ19" s="3">
        <v>0.18</v>
      </c>
      <c r="EK19" s="3">
        <v>0.15</v>
      </c>
      <c r="EL19" s="3">
        <v>0.21</v>
      </c>
      <c r="EM19" s="3">
        <v>0.13</v>
      </c>
      <c r="EN19" s="3">
        <v>0.11</v>
      </c>
      <c r="EP19" s="2" t="s">
        <v>187</v>
      </c>
      <c r="EQ19" s="16">
        <v>0.04</v>
      </c>
      <c r="ER19" s="16">
        <v>0.04</v>
      </c>
      <c r="ES19" s="16">
        <v>0.04</v>
      </c>
      <c r="ET19" s="16">
        <v>0.08</v>
      </c>
      <c r="EU19" s="16">
        <v>0.08</v>
      </c>
      <c r="EV19" s="16">
        <v>0.11</v>
      </c>
      <c r="EW19" s="16">
        <v>0.04</v>
      </c>
    </row>
    <row r="20" spans="1:153" x14ac:dyDescent="0.55000000000000004">
      <c r="A20" s="2" t="s">
        <v>188</v>
      </c>
      <c r="B20" s="2">
        <v>0.6</v>
      </c>
      <c r="C20" s="2">
        <v>0.51</v>
      </c>
      <c r="D20" s="19">
        <v>0.12</v>
      </c>
      <c r="E20" s="2">
        <v>0.36</v>
      </c>
      <c r="F20" s="19">
        <v>0.08</v>
      </c>
      <c r="G20" s="19">
        <v>0.1</v>
      </c>
      <c r="H20" s="19">
        <v>0.11</v>
      </c>
      <c r="I20" s="2">
        <v>1.04</v>
      </c>
      <c r="J20" s="9">
        <v>0.69</v>
      </c>
      <c r="K20" s="19">
        <v>0.13</v>
      </c>
      <c r="L20" s="20">
        <v>0.04</v>
      </c>
      <c r="M20" s="3">
        <v>0.49</v>
      </c>
      <c r="N20" s="20">
        <v>0.1</v>
      </c>
      <c r="O20" s="3">
        <v>0.31</v>
      </c>
      <c r="P20" s="20">
        <v>0.09</v>
      </c>
      <c r="Q20" s="20">
        <v>0.09</v>
      </c>
      <c r="S20" s="2" t="s">
        <v>188</v>
      </c>
      <c r="T20" s="19">
        <v>0.05</v>
      </c>
      <c r="U20" s="19">
        <v>0.06</v>
      </c>
      <c r="V20" s="19">
        <v>0.06</v>
      </c>
      <c r="W20" s="19">
        <v>0.04</v>
      </c>
      <c r="X20" s="11">
        <v>0.15</v>
      </c>
      <c r="Y20" s="21">
        <v>0.46877547692809396</v>
      </c>
      <c r="Z20" s="19">
        <v>0.03</v>
      </c>
      <c r="AA20" s="19">
        <v>0.04</v>
      </c>
      <c r="AB20" s="19">
        <v>0.05</v>
      </c>
      <c r="AC20" s="21">
        <v>0.79790026246719159</v>
      </c>
      <c r="AD20" s="19">
        <v>0.12</v>
      </c>
      <c r="AE20" s="19">
        <v>0.09</v>
      </c>
      <c r="AF20" s="19">
        <v>0.72164948453608246</v>
      </c>
      <c r="AG20" s="11">
        <v>0.1</v>
      </c>
      <c r="AH20" s="19">
        <v>7.0000000000000007E-2</v>
      </c>
      <c r="AI20" s="19">
        <v>0.575084465530875</v>
      </c>
      <c r="AJ20" s="21">
        <v>0.35358104805582419</v>
      </c>
      <c r="AK20" s="19">
        <v>0.1</v>
      </c>
      <c r="AL20" s="19">
        <v>0.05</v>
      </c>
      <c r="AM20" s="19">
        <v>0.09</v>
      </c>
      <c r="AN20" s="3">
        <v>0.26</v>
      </c>
      <c r="AO20" s="20">
        <v>7.0000000000000007E-2</v>
      </c>
      <c r="AP20" s="20">
        <v>0.08</v>
      </c>
      <c r="AQ20" s="20">
        <v>0.05</v>
      </c>
      <c r="AR20" s="20">
        <v>0.08</v>
      </c>
      <c r="AS20" s="20">
        <v>7.0000000000000007E-2</v>
      </c>
      <c r="AT20" s="20">
        <v>0.09</v>
      </c>
      <c r="AU20" s="10">
        <v>0.81787046976435129</v>
      </c>
      <c r="AV20" s="20">
        <v>0.09</v>
      </c>
      <c r="AW20" s="10">
        <v>1.111499907375008</v>
      </c>
      <c r="AX20" s="20">
        <v>0.27</v>
      </c>
      <c r="AZ20" s="2" t="s">
        <v>188</v>
      </c>
      <c r="BC20" s="2">
        <v>0.85</v>
      </c>
      <c r="BD20" s="2">
        <v>0.7</v>
      </c>
      <c r="BH20" s="2">
        <v>0.6</v>
      </c>
      <c r="BL20" s="2">
        <v>0.4</v>
      </c>
      <c r="BM20" s="2">
        <v>0.6</v>
      </c>
      <c r="BR20" s="2">
        <v>0.25</v>
      </c>
      <c r="BV20" s="2">
        <v>0.65</v>
      </c>
      <c r="BW20" s="2">
        <v>0.6</v>
      </c>
      <c r="BX20" s="5">
        <v>0.53</v>
      </c>
      <c r="BY20" s="2">
        <v>0.93</v>
      </c>
      <c r="BZ20" s="3">
        <v>0.95</v>
      </c>
      <c r="CD20" s="3">
        <v>0.95</v>
      </c>
      <c r="CG20" s="3">
        <v>0.65</v>
      </c>
      <c r="CH20" s="13">
        <v>0.4</v>
      </c>
      <c r="CI20" s="13">
        <v>0.35</v>
      </c>
      <c r="CJ20" s="13">
        <v>0.35</v>
      </c>
      <c r="CL20" s="2" t="s">
        <v>188</v>
      </c>
      <c r="CS20" s="2">
        <v>1.1000000000000001</v>
      </c>
      <c r="DD20" s="2" t="s">
        <v>188</v>
      </c>
      <c r="DE20" s="9">
        <v>0.15</v>
      </c>
      <c r="DF20" s="9">
        <v>0.25</v>
      </c>
      <c r="DG20" s="2">
        <v>0.52</v>
      </c>
      <c r="DH20" s="2">
        <v>0.45</v>
      </c>
      <c r="DI20" s="2">
        <v>0.38</v>
      </c>
      <c r="DJ20" s="22">
        <v>0.05</v>
      </c>
      <c r="DK20" s="2">
        <v>0.35</v>
      </c>
      <c r="DL20" s="9">
        <v>0.2</v>
      </c>
      <c r="DM20" s="2">
        <v>0.41</v>
      </c>
      <c r="DN20" s="9">
        <v>0.4</v>
      </c>
      <c r="DO20" s="9">
        <v>0.8</v>
      </c>
      <c r="DP20" s="2">
        <v>0.52</v>
      </c>
      <c r="DQ20" s="9">
        <v>0.3</v>
      </c>
      <c r="DR20" s="9">
        <v>0.35</v>
      </c>
      <c r="DS20" s="3">
        <v>0.56999999999999995</v>
      </c>
      <c r="DT20" s="3">
        <v>0.08</v>
      </c>
      <c r="DU20" s="20">
        <v>5.7789492926696003E-2</v>
      </c>
      <c r="DV20" s="3">
        <v>0.54</v>
      </c>
      <c r="DW20" s="3">
        <v>0.69</v>
      </c>
      <c r="DX20" s="3">
        <v>0.63</v>
      </c>
      <c r="DY20" s="10">
        <v>0.5</v>
      </c>
      <c r="EA20" s="2" t="s">
        <v>188</v>
      </c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P20" s="2" t="s">
        <v>188</v>
      </c>
      <c r="EQ20" s="16">
        <v>0.54</v>
      </c>
      <c r="ER20" s="16">
        <v>0.32</v>
      </c>
      <c r="ES20" s="16">
        <v>0.44</v>
      </c>
      <c r="ET20" s="16">
        <v>0.28000000000000003</v>
      </c>
      <c r="EU20" s="16">
        <v>0.67</v>
      </c>
      <c r="EV20" s="16">
        <v>1.02</v>
      </c>
      <c r="EW20" s="16">
        <v>0.62</v>
      </c>
    </row>
    <row r="21" spans="1:153" x14ac:dyDescent="0.55000000000000004">
      <c r="A21" s="2" t="s">
        <v>189</v>
      </c>
      <c r="B21" s="9">
        <v>99.14200000000001</v>
      </c>
      <c r="C21" s="9">
        <v>99.585999999999999</v>
      </c>
      <c r="D21" s="9">
        <v>100.039636</v>
      </c>
      <c r="E21" s="9">
        <v>98.019999999999982</v>
      </c>
      <c r="F21" s="9">
        <v>100.47488659999999</v>
      </c>
      <c r="G21" s="9">
        <v>99.823820913821166</v>
      </c>
      <c r="H21" s="9">
        <v>100.9742064387371</v>
      </c>
      <c r="I21" s="9">
        <v>98.29200000000003</v>
      </c>
      <c r="J21" s="9">
        <v>100.00009251032245</v>
      </c>
      <c r="K21" s="9">
        <v>100.175588</v>
      </c>
      <c r="L21" s="10">
        <v>100.15215320000003</v>
      </c>
      <c r="M21" s="10">
        <v>99.489999999999981</v>
      </c>
      <c r="N21" s="10">
        <v>100.6595406</v>
      </c>
      <c r="O21" s="10">
        <v>97.894999999999996</v>
      </c>
      <c r="P21" s="10">
        <v>100.10518919999998</v>
      </c>
      <c r="Q21" s="10">
        <v>100.033918</v>
      </c>
      <c r="S21" s="2" t="s">
        <v>189</v>
      </c>
      <c r="T21" s="9">
        <v>99.150421450894683</v>
      </c>
      <c r="U21" s="9">
        <v>99.704257800000022</v>
      </c>
      <c r="V21" s="9">
        <v>99.668187200000006</v>
      </c>
      <c r="W21" s="9">
        <v>99.981575800000016</v>
      </c>
      <c r="X21" s="23">
        <v>98.340000000000018</v>
      </c>
      <c r="Y21" s="9">
        <v>100.00000000000001</v>
      </c>
      <c r="Z21" s="9">
        <v>99.653198686918657</v>
      </c>
      <c r="AA21" s="9">
        <v>99.223538599999998</v>
      </c>
      <c r="AB21" s="9">
        <v>99.254625799999999</v>
      </c>
      <c r="AC21" s="9">
        <v>99.914900262467185</v>
      </c>
      <c r="AD21" s="9">
        <v>99.708802800000015</v>
      </c>
      <c r="AE21" s="9">
        <v>99.700488199999995</v>
      </c>
      <c r="AF21" s="9">
        <v>100.00000000000003</v>
      </c>
      <c r="AG21" s="23">
        <v>100.101</v>
      </c>
      <c r="AH21" s="9">
        <v>100.14943299999997</v>
      </c>
      <c r="AI21" s="9">
        <v>100.00000000000001</v>
      </c>
      <c r="AJ21" s="9">
        <v>100.00000000000001</v>
      </c>
      <c r="AK21" s="9">
        <v>99.227332799999971</v>
      </c>
      <c r="AL21" s="9">
        <v>100.13651853097582</v>
      </c>
      <c r="AM21" s="9">
        <v>99.855279400000015</v>
      </c>
      <c r="AN21" s="10">
        <v>98.2</v>
      </c>
      <c r="AO21" s="10">
        <v>100.14746599999999</v>
      </c>
      <c r="AP21" s="10">
        <v>99.524542200000013</v>
      </c>
      <c r="AQ21" s="10">
        <v>99.548039199999991</v>
      </c>
      <c r="AR21" s="10">
        <v>99.836968800000022</v>
      </c>
      <c r="AS21" s="10">
        <v>99.332011600000016</v>
      </c>
      <c r="AT21" s="10">
        <v>99.571261600000014</v>
      </c>
      <c r="AU21" s="10">
        <v>100.00000000000003</v>
      </c>
      <c r="AV21" s="10">
        <v>99.549903</v>
      </c>
      <c r="AW21" s="10">
        <v>100</v>
      </c>
      <c r="AX21" s="10">
        <v>99.928732600000004</v>
      </c>
      <c r="AZ21" s="2" t="s">
        <v>189</v>
      </c>
      <c r="BA21" s="12">
        <f>SUM(BA9:BA20)-BA13</f>
        <v>97.784999999999997</v>
      </c>
      <c r="BB21" s="12">
        <f t="shared" ref="BB21:BZ21" si="0">SUM(BB9:BB20)-BB13</f>
        <v>100.60400000000001</v>
      </c>
      <c r="BC21" s="12">
        <f t="shared" si="0"/>
        <v>99.314999999999969</v>
      </c>
      <c r="BD21" s="12">
        <f t="shared" si="0"/>
        <v>99.865000000000009</v>
      </c>
      <c r="BE21" s="12">
        <f t="shared" si="0"/>
        <v>100.41399999999999</v>
      </c>
      <c r="BF21" s="12">
        <f t="shared" si="0"/>
        <v>100.386</v>
      </c>
      <c r="BG21" s="12">
        <f t="shared" si="0"/>
        <v>100.37899999999999</v>
      </c>
      <c r="BH21" s="12">
        <f t="shared" si="0"/>
        <v>99.650999999999982</v>
      </c>
      <c r="BI21" s="12">
        <f t="shared" si="0"/>
        <v>99.164000000000016</v>
      </c>
      <c r="BJ21" s="12">
        <f t="shared" si="0"/>
        <v>99.679000000000002</v>
      </c>
      <c r="BK21" s="12">
        <f t="shared" si="0"/>
        <v>100.83499999999999</v>
      </c>
      <c r="BL21" s="12">
        <f t="shared" si="0"/>
        <v>99.848000000000013</v>
      </c>
      <c r="BM21" s="12">
        <f t="shared" si="0"/>
        <v>99.933999999999983</v>
      </c>
      <c r="BN21" s="12">
        <f t="shared" si="0"/>
        <v>99.694000000000017</v>
      </c>
      <c r="BO21" s="12">
        <f t="shared" si="0"/>
        <v>98.229000000000013</v>
      </c>
      <c r="BP21" s="12">
        <f t="shared" si="0"/>
        <v>97.65</v>
      </c>
      <c r="BQ21" s="12">
        <f t="shared" si="0"/>
        <v>97.888999999999996</v>
      </c>
      <c r="BR21" s="12">
        <f t="shared" si="0"/>
        <v>99.798000000000002</v>
      </c>
      <c r="BS21" s="12">
        <f t="shared" si="0"/>
        <v>98.51400000000001</v>
      </c>
      <c r="BT21" s="12">
        <f t="shared" si="0"/>
        <v>100.459</v>
      </c>
      <c r="BU21" s="12">
        <f t="shared" si="0"/>
        <v>99.89400000000002</v>
      </c>
      <c r="BV21" s="12">
        <f t="shared" si="0"/>
        <v>99.546999999999997</v>
      </c>
      <c r="BW21" s="12">
        <f t="shared" si="0"/>
        <v>98.637999999999991</v>
      </c>
      <c r="BX21" s="5">
        <f>SUM(BX9:BX20)-BX13</f>
        <v>100.61</v>
      </c>
      <c r="BY21" s="5">
        <f t="shared" ref="BY21" si="1">SUM(BY9:BY20)-BY13</f>
        <v>101.18500000000003</v>
      </c>
      <c r="BZ21" s="10">
        <f t="shared" si="0"/>
        <v>99.884</v>
      </c>
      <c r="CA21" s="10">
        <f t="shared" ref="CA21" si="2">SUM(CA9:CA20)-CA13</f>
        <v>99.933999999999983</v>
      </c>
      <c r="CB21" s="10">
        <f t="shared" ref="CB21:CF21" si="3">SUM(CB9:CB20)-CB13</f>
        <v>99.491999999999976</v>
      </c>
      <c r="CC21" s="10">
        <f t="shared" si="3"/>
        <v>99.240000000000009</v>
      </c>
      <c r="CD21" s="10">
        <f t="shared" si="3"/>
        <v>97.787999999999997</v>
      </c>
      <c r="CE21" s="10">
        <f t="shared" si="3"/>
        <v>99.847999999999999</v>
      </c>
      <c r="CF21" s="10">
        <f t="shared" si="3"/>
        <v>98.576000000000008</v>
      </c>
      <c r="CG21" s="10">
        <f>SUM(CG9:CG20)</f>
        <v>100.32900000000001</v>
      </c>
      <c r="CH21" s="13">
        <f>SUM(CH9:CH20)-CH13</f>
        <v>102.20200000000001</v>
      </c>
      <c r="CI21" s="13">
        <f t="shared" ref="CI21:CJ21" si="4">SUM(CI9:CI20)-CI13</f>
        <v>99.671000000000021</v>
      </c>
      <c r="CJ21" s="13">
        <f t="shared" si="4"/>
        <v>101.12100000000001</v>
      </c>
      <c r="CL21" s="2" t="s">
        <v>189</v>
      </c>
      <c r="CM21" s="9">
        <f t="shared" ref="CM21:DB21" si="5">SUM(CM9:CM19)</f>
        <v>99.765070000000009</v>
      </c>
      <c r="CN21" s="9">
        <f t="shared" si="5"/>
        <v>99.789149999999992</v>
      </c>
      <c r="CO21" s="9">
        <f t="shared" si="5"/>
        <v>99.709690000000009</v>
      </c>
      <c r="CP21" s="9">
        <f t="shared" si="5"/>
        <v>99.635369999999995</v>
      </c>
      <c r="CQ21" s="9">
        <f t="shared" si="5"/>
        <v>99.688590000000019</v>
      </c>
      <c r="CR21" s="9">
        <f t="shared" si="5"/>
        <v>99.704730000000012</v>
      </c>
      <c r="CS21" s="9">
        <f>SUM(CS9:CS20)</f>
        <v>100.85299999999998</v>
      </c>
      <c r="CT21" s="9">
        <f t="shared" si="5"/>
        <v>99.811180000000007</v>
      </c>
      <c r="CU21" s="10">
        <f>SUM(CU9:CU19)</f>
        <v>99.774860000000004</v>
      </c>
      <c r="CV21" s="10">
        <f t="shared" si="5"/>
        <v>99.769779999999983</v>
      </c>
      <c r="CW21" s="10">
        <f t="shared" si="5"/>
        <v>99.721849999999989</v>
      </c>
      <c r="CX21" s="10">
        <f t="shared" si="5"/>
        <v>99.771259999999984</v>
      </c>
      <c r="CY21" s="10">
        <f t="shared" si="5"/>
        <v>99.783990000000003</v>
      </c>
      <c r="CZ21" s="10">
        <f t="shared" si="5"/>
        <v>99.809979999999996</v>
      </c>
      <c r="DA21" s="10">
        <f t="shared" si="5"/>
        <v>99.835380000000001</v>
      </c>
      <c r="DB21" s="10">
        <f t="shared" si="5"/>
        <v>99.841929999999977</v>
      </c>
      <c r="DD21" s="2" t="s">
        <v>189</v>
      </c>
      <c r="DE21" s="9">
        <f t="shared" ref="DE21:DY21" si="6">SUM(DE9:DE20)</f>
        <v>98.940000000000012</v>
      </c>
      <c r="DF21" s="9">
        <f t="shared" si="6"/>
        <v>98.79</v>
      </c>
      <c r="DG21" s="9">
        <f t="shared" si="6"/>
        <v>99.77000000000001</v>
      </c>
      <c r="DH21" s="9">
        <f t="shared" si="6"/>
        <v>100.03</v>
      </c>
      <c r="DI21" s="9">
        <f t="shared" si="6"/>
        <v>100.72</v>
      </c>
      <c r="DJ21" s="9">
        <f t="shared" si="6"/>
        <v>99.914372195040727</v>
      </c>
      <c r="DK21" s="9">
        <f t="shared" si="6"/>
        <v>100.38999999999999</v>
      </c>
      <c r="DL21" s="9">
        <f t="shared" si="6"/>
        <v>99.230000000000018</v>
      </c>
      <c r="DM21" s="9">
        <f t="shared" si="6"/>
        <v>100.96999999999998</v>
      </c>
      <c r="DN21" s="9">
        <f t="shared" si="6"/>
        <v>100.13000000000002</v>
      </c>
      <c r="DO21" s="9">
        <f t="shared" si="6"/>
        <v>99.740000000000009</v>
      </c>
      <c r="DP21" s="9">
        <f t="shared" si="6"/>
        <v>100.9</v>
      </c>
      <c r="DQ21" s="9">
        <f t="shared" si="6"/>
        <v>99.71</v>
      </c>
      <c r="DR21" s="9">
        <f t="shared" si="6"/>
        <v>100.346</v>
      </c>
      <c r="DS21" s="10">
        <f t="shared" si="6"/>
        <v>101.03</v>
      </c>
      <c r="DT21" s="10">
        <f t="shared" si="6"/>
        <v>101.25</v>
      </c>
      <c r="DU21" s="10">
        <f t="shared" si="6"/>
        <v>99.546141385203171</v>
      </c>
      <c r="DV21" s="10">
        <f t="shared" si="6"/>
        <v>101.83</v>
      </c>
      <c r="DW21" s="10">
        <f t="shared" si="6"/>
        <v>100.62999999999998</v>
      </c>
      <c r="DX21" s="10">
        <f t="shared" si="6"/>
        <v>100.61999999999998</v>
      </c>
      <c r="DY21" s="10">
        <f t="shared" si="6"/>
        <v>100.06000000000002</v>
      </c>
      <c r="EA21" s="2" t="s">
        <v>189</v>
      </c>
      <c r="EB21" s="3">
        <f>SUM(EB9:EB19)-EB13+EB13*0.9</f>
        <v>99.606999999999999</v>
      </c>
      <c r="EC21" s="3">
        <f t="shared" ref="EC21:EN21" si="7">SUM(EC9:EC19)</f>
        <v>100.72999999999998</v>
      </c>
      <c r="ED21" s="3">
        <f t="shared" si="7"/>
        <v>99.670000000000016</v>
      </c>
      <c r="EE21" s="3">
        <f t="shared" si="7"/>
        <v>98.929999999999978</v>
      </c>
      <c r="EF21" s="3">
        <f t="shared" si="7"/>
        <v>100.37999999999998</v>
      </c>
      <c r="EG21" s="3">
        <f t="shared" si="7"/>
        <v>99.86999999999999</v>
      </c>
      <c r="EH21" s="3">
        <f t="shared" si="7"/>
        <v>99.059999999999988</v>
      </c>
      <c r="EI21" s="3">
        <f t="shared" si="7"/>
        <v>99.38000000000001</v>
      </c>
      <c r="EJ21" s="3">
        <f t="shared" si="7"/>
        <v>99.4</v>
      </c>
      <c r="EK21" s="3">
        <f t="shared" si="7"/>
        <v>99.96</v>
      </c>
      <c r="EL21" s="3">
        <f t="shared" si="7"/>
        <v>98.32</v>
      </c>
      <c r="EM21" s="3">
        <f t="shared" si="7"/>
        <v>99.12</v>
      </c>
      <c r="EN21" s="3">
        <f t="shared" si="7"/>
        <v>100.21000000000001</v>
      </c>
      <c r="EP21" s="2" t="s">
        <v>189</v>
      </c>
      <c r="EQ21" s="13">
        <f>SUM(EQ9:EQ20)-EQ13</f>
        <v>100.16</v>
      </c>
      <c r="ER21" s="13">
        <f t="shared" ref="ER21:EW21" si="8">SUM(ER9:ER20)-ER13</f>
        <v>101.38000000000001</v>
      </c>
      <c r="ES21" s="13">
        <f t="shared" si="8"/>
        <v>101.14</v>
      </c>
      <c r="ET21" s="13">
        <f t="shared" si="8"/>
        <v>101.50200000000001</v>
      </c>
      <c r="EU21" s="13">
        <f t="shared" si="8"/>
        <v>101.435</v>
      </c>
      <c r="EV21" s="13">
        <f>SUM(EV9:EV20)-EV13</f>
        <v>100.99899999999998</v>
      </c>
      <c r="EW21" s="13">
        <f t="shared" si="8"/>
        <v>97.958000000000013</v>
      </c>
    </row>
    <row r="22" spans="1:153" x14ac:dyDescent="0.55000000000000004">
      <c r="A22" s="2" t="s">
        <v>190</v>
      </c>
      <c r="B22" s="9">
        <f t="shared" ref="B22:Q22" si="9">B21-B20</f>
        <v>98.542000000000016</v>
      </c>
      <c r="C22" s="9">
        <f t="shared" si="9"/>
        <v>99.075999999999993</v>
      </c>
      <c r="D22" s="9">
        <f t="shared" si="9"/>
        <v>99.919635999999997</v>
      </c>
      <c r="E22" s="9">
        <f t="shared" si="9"/>
        <v>97.659999999999982</v>
      </c>
      <c r="F22" s="9">
        <f t="shared" si="9"/>
        <v>100.39488659999999</v>
      </c>
      <c r="G22" s="9">
        <f t="shared" si="9"/>
        <v>99.723820913821172</v>
      </c>
      <c r="H22" s="9">
        <f t="shared" si="9"/>
        <v>100.8642064387371</v>
      </c>
      <c r="I22" s="9">
        <f t="shared" si="9"/>
        <v>97.252000000000024</v>
      </c>
      <c r="J22" s="9">
        <f t="shared" si="9"/>
        <v>99.310092510322448</v>
      </c>
      <c r="K22" s="9">
        <f t="shared" si="9"/>
        <v>100.04558800000001</v>
      </c>
      <c r="L22" s="10">
        <f t="shared" si="9"/>
        <v>100.11215320000002</v>
      </c>
      <c r="M22" s="10">
        <f t="shared" si="9"/>
        <v>98.999999999999986</v>
      </c>
      <c r="N22" s="10">
        <f t="shared" si="9"/>
        <v>100.55954060000001</v>
      </c>
      <c r="O22" s="10">
        <f t="shared" si="9"/>
        <v>97.584999999999994</v>
      </c>
      <c r="P22" s="10">
        <f t="shared" si="9"/>
        <v>100.01518919999998</v>
      </c>
      <c r="Q22" s="10">
        <f t="shared" si="9"/>
        <v>99.943917999999996</v>
      </c>
      <c r="S22" s="2" t="s">
        <v>190</v>
      </c>
      <c r="T22" s="9">
        <f t="shared" ref="T22:AX22" si="10">T21-T20</f>
        <v>99.100421450894686</v>
      </c>
      <c r="U22" s="9">
        <f t="shared" si="10"/>
        <v>99.64425780000002</v>
      </c>
      <c r="V22" s="9">
        <f t="shared" si="10"/>
        <v>99.608187200000003</v>
      </c>
      <c r="W22" s="9">
        <f t="shared" si="10"/>
        <v>99.94157580000001</v>
      </c>
      <c r="X22" s="9">
        <f t="shared" si="10"/>
        <v>98.190000000000012</v>
      </c>
      <c r="Y22" s="9">
        <f t="shared" si="10"/>
        <v>99.531224523071927</v>
      </c>
      <c r="Z22" s="9">
        <f t="shared" si="10"/>
        <v>99.623198686918656</v>
      </c>
      <c r="AA22" s="9">
        <f t="shared" si="10"/>
        <v>99.183538599999991</v>
      </c>
      <c r="AB22" s="9">
        <f t="shared" si="10"/>
        <v>99.204625800000002</v>
      </c>
      <c r="AC22" s="9">
        <f t="shared" si="10"/>
        <v>99.11699999999999</v>
      </c>
      <c r="AD22" s="9">
        <f t="shared" si="10"/>
        <v>99.588802800000011</v>
      </c>
      <c r="AE22" s="9">
        <f t="shared" si="10"/>
        <v>99.610488199999992</v>
      </c>
      <c r="AF22" s="9">
        <f t="shared" si="10"/>
        <v>99.278350515463941</v>
      </c>
      <c r="AG22" s="9">
        <f t="shared" si="10"/>
        <v>100.001</v>
      </c>
      <c r="AH22" s="9">
        <f t="shared" si="10"/>
        <v>100.07943299999998</v>
      </c>
      <c r="AI22" s="9">
        <f t="shared" si="10"/>
        <v>99.424915534469136</v>
      </c>
      <c r="AJ22" s="9">
        <f t="shared" si="10"/>
        <v>99.646418951944185</v>
      </c>
      <c r="AK22" s="9">
        <f t="shared" si="10"/>
        <v>99.127332799999976</v>
      </c>
      <c r="AL22" s="9">
        <f t="shared" si="10"/>
        <v>100.08651853097582</v>
      </c>
      <c r="AM22" s="9">
        <f t="shared" si="10"/>
        <v>99.765279400000011</v>
      </c>
      <c r="AN22" s="10">
        <f t="shared" si="10"/>
        <v>97.94</v>
      </c>
      <c r="AO22" s="10">
        <f t="shared" si="10"/>
        <v>100.077466</v>
      </c>
      <c r="AP22" s="10">
        <f t="shared" si="10"/>
        <v>99.444542200000015</v>
      </c>
      <c r="AQ22" s="10">
        <f t="shared" si="10"/>
        <v>99.498039199999994</v>
      </c>
      <c r="AR22" s="10">
        <f t="shared" si="10"/>
        <v>99.756968800000024</v>
      </c>
      <c r="AS22" s="10">
        <f t="shared" si="10"/>
        <v>99.262011600000022</v>
      </c>
      <c r="AT22" s="10">
        <f t="shared" si="10"/>
        <v>99.481261600000011</v>
      </c>
      <c r="AU22" s="10">
        <f t="shared" si="10"/>
        <v>99.18212953023567</v>
      </c>
      <c r="AV22" s="10">
        <f t="shared" si="10"/>
        <v>99.459902999999997</v>
      </c>
      <c r="AW22" s="10">
        <f t="shared" si="10"/>
        <v>98.888500092624994</v>
      </c>
      <c r="AX22" s="10">
        <f t="shared" si="10"/>
        <v>99.658732600000008</v>
      </c>
      <c r="AZ22" s="2" t="s">
        <v>190</v>
      </c>
      <c r="BA22" s="9">
        <f t="shared" ref="BA22:CJ22" si="11">BA21-BA20</f>
        <v>97.784999999999997</v>
      </c>
      <c r="BB22" s="9">
        <f t="shared" si="11"/>
        <v>100.60400000000001</v>
      </c>
      <c r="BC22" s="9">
        <f t="shared" si="11"/>
        <v>98.464999999999975</v>
      </c>
      <c r="BD22" s="9">
        <f t="shared" si="11"/>
        <v>99.165000000000006</v>
      </c>
      <c r="BE22" s="9">
        <f t="shared" si="11"/>
        <v>100.41399999999999</v>
      </c>
      <c r="BF22" s="9">
        <f t="shared" si="11"/>
        <v>100.386</v>
      </c>
      <c r="BG22" s="9">
        <f t="shared" si="11"/>
        <v>100.37899999999999</v>
      </c>
      <c r="BH22" s="9">
        <f t="shared" si="11"/>
        <v>99.050999999999988</v>
      </c>
      <c r="BI22" s="9">
        <f t="shared" si="11"/>
        <v>99.164000000000016</v>
      </c>
      <c r="BJ22" s="9">
        <f t="shared" si="11"/>
        <v>99.679000000000002</v>
      </c>
      <c r="BK22" s="9">
        <f t="shared" si="11"/>
        <v>100.83499999999999</v>
      </c>
      <c r="BL22" s="9">
        <f t="shared" si="11"/>
        <v>99.448000000000008</v>
      </c>
      <c r="BM22" s="9">
        <f t="shared" si="11"/>
        <v>99.333999999999989</v>
      </c>
      <c r="BN22" s="9">
        <f t="shared" si="11"/>
        <v>99.694000000000017</v>
      </c>
      <c r="BO22" s="9">
        <f t="shared" si="11"/>
        <v>98.229000000000013</v>
      </c>
      <c r="BP22" s="9">
        <f t="shared" si="11"/>
        <v>97.65</v>
      </c>
      <c r="BQ22" s="9">
        <f t="shared" si="11"/>
        <v>97.888999999999996</v>
      </c>
      <c r="BR22" s="9">
        <f t="shared" si="11"/>
        <v>99.548000000000002</v>
      </c>
      <c r="BS22" s="9">
        <f t="shared" si="11"/>
        <v>98.51400000000001</v>
      </c>
      <c r="BT22" s="9">
        <f t="shared" si="11"/>
        <v>100.459</v>
      </c>
      <c r="BU22" s="9">
        <f t="shared" si="11"/>
        <v>99.89400000000002</v>
      </c>
      <c r="BV22" s="9">
        <f t="shared" si="11"/>
        <v>98.896999999999991</v>
      </c>
      <c r="BW22" s="9">
        <f t="shared" si="11"/>
        <v>98.037999999999997</v>
      </c>
      <c r="BX22" s="23">
        <f>BX21-BX20</f>
        <v>100.08</v>
      </c>
      <c r="BY22" s="23">
        <f t="shared" ref="BY22" si="12">BY21-BY20</f>
        <v>100.25500000000002</v>
      </c>
      <c r="BZ22" s="10">
        <f t="shared" si="11"/>
        <v>98.933999999999997</v>
      </c>
      <c r="CA22" s="10">
        <f t="shared" si="11"/>
        <v>99.933999999999983</v>
      </c>
      <c r="CB22" s="10">
        <f t="shared" si="11"/>
        <v>99.491999999999976</v>
      </c>
      <c r="CC22" s="10">
        <f t="shared" si="11"/>
        <v>99.240000000000009</v>
      </c>
      <c r="CD22" s="10">
        <f t="shared" si="11"/>
        <v>96.837999999999994</v>
      </c>
      <c r="CE22" s="10">
        <f t="shared" si="11"/>
        <v>99.847999999999999</v>
      </c>
      <c r="CF22" s="10">
        <f t="shared" si="11"/>
        <v>98.576000000000008</v>
      </c>
      <c r="CG22" s="10">
        <f t="shared" si="11"/>
        <v>99.679000000000002</v>
      </c>
      <c r="CH22" s="24">
        <f t="shared" si="11"/>
        <v>101.80200000000001</v>
      </c>
      <c r="CI22" s="24">
        <f t="shared" si="11"/>
        <v>99.321000000000026</v>
      </c>
      <c r="CJ22" s="24">
        <f t="shared" si="11"/>
        <v>100.77100000000002</v>
      </c>
      <c r="CL22" s="2" t="s">
        <v>190</v>
      </c>
      <c r="CM22" s="9">
        <f t="shared" ref="CM22:DB22" si="13">CM21-CM20</f>
        <v>99.765070000000009</v>
      </c>
      <c r="CN22" s="9">
        <f t="shared" si="13"/>
        <v>99.789149999999992</v>
      </c>
      <c r="CO22" s="9">
        <f t="shared" si="13"/>
        <v>99.709690000000009</v>
      </c>
      <c r="CP22" s="9">
        <f t="shared" si="13"/>
        <v>99.635369999999995</v>
      </c>
      <c r="CQ22" s="9">
        <f t="shared" si="13"/>
        <v>99.688590000000019</v>
      </c>
      <c r="CR22" s="9">
        <f t="shared" si="13"/>
        <v>99.704730000000012</v>
      </c>
      <c r="CS22" s="9">
        <f>SUM(CS9:CS19)</f>
        <v>99.752999999999986</v>
      </c>
      <c r="CT22" s="9">
        <f t="shared" si="13"/>
        <v>99.811180000000007</v>
      </c>
      <c r="CU22" s="10">
        <f>CU21-CU20</f>
        <v>99.774860000000004</v>
      </c>
      <c r="CV22" s="10">
        <f t="shared" si="13"/>
        <v>99.769779999999983</v>
      </c>
      <c r="CW22" s="10">
        <f t="shared" si="13"/>
        <v>99.721849999999989</v>
      </c>
      <c r="CX22" s="10">
        <f t="shared" si="13"/>
        <v>99.771259999999984</v>
      </c>
      <c r="CY22" s="10">
        <f t="shared" si="13"/>
        <v>99.783990000000003</v>
      </c>
      <c r="CZ22" s="10">
        <f t="shared" si="13"/>
        <v>99.809979999999996</v>
      </c>
      <c r="DA22" s="10">
        <f t="shared" si="13"/>
        <v>99.835380000000001</v>
      </c>
      <c r="DB22" s="10">
        <f t="shared" si="13"/>
        <v>99.841929999999977</v>
      </c>
      <c r="DD22" s="2" t="s">
        <v>190</v>
      </c>
      <c r="DE22" s="9">
        <f t="shared" ref="DE22:DY22" si="14">DE21-DE20</f>
        <v>98.79</v>
      </c>
      <c r="DF22" s="9">
        <f t="shared" si="14"/>
        <v>98.54</v>
      </c>
      <c r="DG22" s="9">
        <f t="shared" si="14"/>
        <v>99.250000000000014</v>
      </c>
      <c r="DH22" s="9">
        <f t="shared" si="14"/>
        <v>99.58</v>
      </c>
      <c r="DI22" s="9">
        <f t="shared" si="14"/>
        <v>100.34</v>
      </c>
      <c r="DJ22" s="9">
        <f t="shared" si="14"/>
        <v>99.86437219504073</v>
      </c>
      <c r="DK22" s="9">
        <f t="shared" si="14"/>
        <v>100.03999999999999</v>
      </c>
      <c r="DL22" s="9">
        <f t="shared" si="14"/>
        <v>99.030000000000015</v>
      </c>
      <c r="DM22" s="9">
        <f t="shared" si="14"/>
        <v>100.55999999999999</v>
      </c>
      <c r="DN22" s="9">
        <f t="shared" si="14"/>
        <v>99.730000000000018</v>
      </c>
      <c r="DO22" s="9">
        <f t="shared" si="14"/>
        <v>98.940000000000012</v>
      </c>
      <c r="DP22" s="9">
        <f t="shared" si="14"/>
        <v>100.38000000000001</v>
      </c>
      <c r="DQ22" s="9">
        <f t="shared" si="14"/>
        <v>99.41</v>
      </c>
      <c r="DR22" s="9">
        <f t="shared" si="14"/>
        <v>99.996000000000009</v>
      </c>
      <c r="DS22" s="10">
        <f t="shared" si="14"/>
        <v>100.46000000000001</v>
      </c>
      <c r="DT22" s="10">
        <f t="shared" si="14"/>
        <v>101.17</v>
      </c>
      <c r="DU22" s="10">
        <f t="shared" si="14"/>
        <v>99.488351892276469</v>
      </c>
      <c r="DV22" s="10">
        <f t="shared" si="14"/>
        <v>101.28999999999999</v>
      </c>
      <c r="DW22" s="10">
        <f t="shared" si="14"/>
        <v>99.939999999999984</v>
      </c>
      <c r="DX22" s="10">
        <f t="shared" si="14"/>
        <v>99.989999999999981</v>
      </c>
      <c r="DY22" s="10">
        <f t="shared" si="14"/>
        <v>99.560000000000016</v>
      </c>
      <c r="EA22" s="2" t="s">
        <v>190</v>
      </c>
      <c r="EB22" s="10">
        <f t="shared" ref="EB22:EN22" si="15">EB21-EB20</f>
        <v>99.606999999999999</v>
      </c>
      <c r="EC22" s="10">
        <f t="shared" si="15"/>
        <v>100.72999999999998</v>
      </c>
      <c r="ED22" s="10">
        <f t="shared" si="15"/>
        <v>99.670000000000016</v>
      </c>
      <c r="EE22" s="10">
        <f t="shared" si="15"/>
        <v>98.929999999999978</v>
      </c>
      <c r="EF22" s="10">
        <f t="shared" si="15"/>
        <v>100.37999999999998</v>
      </c>
      <c r="EG22" s="10">
        <f t="shared" si="15"/>
        <v>99.86999999999999</v>
      </c>
      <c r="EH22" s="10">
        <f t="shared" si="15"/>
        <v>99.059999999999988</v>
      </c>
      <c r="EI22" s="10">
        <f t="shared" si="15"/>
        <v>99.38000000000001</v>
      </c>
      <c r="EJ22" s="10">
        <f t="shared" si="15"/>
        <v>99.4</v>
      </c>
      <c r="EK22" s="10">
        <f t="shared" si="15"/>
        <v>99.96</v>
      </c>
      <c r="EL22" s="10">
        <f t="shared" si="15"/>
        <v>98.32</v>
      </c>
      <c r="EM22" s="10">
        <f t="shared" si="15"/>
        <v>99.12</v>
      </c>
      <c r="EN22" s="10">
        <f t="shared" si="15"/>
        <v>100.21000000000001</v>
      </c>
      <c r="EP22" s="2" t="s">
        <v>190</v>
      </c>
      <c r="EQ22" s="24">
        <f t="shared" ref="EQ22:EW22" si="16">EQ21-EQ20</f>
        <v>99.61999999999999</v>
      </c>
      <c r="ER22" s="24">
        <f t="shared" si="16"/>
        <v>101.06000000000002</v>
      </c>
      <c r="ES22" s="24">
        <f t="shared" si="16"/>
        <v>100.7</v>
      </c>
      <c r="ET22" s="24">
        <f t="shared" si="16"/>
        <v>101.22200000000001</v>
      </c>
      <c r="EU22" s="24">
        <f t="shared" si="16"/>
        <v>100.765</v>
      </c>
      <c r="EV22" s="24">
        <f t="shared" si="16"/>
        <v>99.978999999999985</v>
      </c>
      <c r="EW22" s="24">
        <f t="shared" si="16"/>
        <v>97.338000000000008</v>
      </c>
    </row>
    <row r="23" spans="1:153" x14ac:dyDescent="0.55000000000000004">
      <c r="B23" s="9"/>
      <c r="C23" s="9"/>
      <c r="D23" s="9"/>
      <c r="E23" s="9"/>
      <c r="F23" s="9"/>
      <c r="G23" s="9"/>
      <c r="H23" s="9"/>
      <c r="I23" s="9"/>
      <c r="J23" s="9"/>
      <c r="K23" s="9"/>
      <c r="L23" s="10"/>
      <c r="M23" s="10"/>
      <c r="N23" s="10"/>
      <c r="O23" s="10"/>
      <c r="P23" s="10"/>
      <c r="Q23" s="10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Z23" s="2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23"/>
      <c r="BY23" s="2"/>
      <c r="BZ23" s="10"/>
      <c r="CA23" s="10"/>
      <c r="CB23" s="10"/>
      <c r="CC23" s="10"/>
      <c r="CD23" s="10"/>
      <c r="CE23" s="10"/>
      <c r="CF23" s="10"/>
      <c r="CG23" s="10"/>
      <c r="CH23" s="24"/>
      <c r="CI23" s="24"/>
      <c r="CJ23" s="24"/>
      <c r="CM23" s="9"/>
      <c r="CN23" s="9"/>
      <c r="CO23" s="9"/>
      <c r="CP23" s="9"/>
      <c r="CQ23" s="9"/>
      <c r="CR23" s="9"/>
      <c r="CS23" s="9"/>
      <c r="CT23" s="9"/>
      <c r="CU23" s="10"/>
      <c r="CV23" s="10"/>
      <c r="CW23" s="10"/>
      <c r="CX23" s="10"/>
      <c r="CY23" s="10"/>
      <c r="CZ23" s="10"/>
      <c r="DA23" s="10"/>
      <c r="DB23" s="10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10"/>
      <c r="DT23" s="10"/>
      <c r="DU23" s="10"/>
      <c r="DV23" s="10"/>
      <c r="DW23" s="10"/>
      <c r="DX23" s="10"/>
      <c r="DY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Q23" s="24"/>
      <c r="ER23" s="24"/>
      <c r="ES23" s="24"/>
      <c r="ET23" s="24"/>
      <c r="EU23" s="24"/>
      <c r="EV23" s="24"/>
      <c r="EW23" s="24"/>
    </row>
    <row r="24" spans="1:153" x14ac:dyDescent="0.55000000000000004">
      <c r="A24" s="2" t="s">
        <v>191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10"/>
      <c r="M24" s="10"/>
      <c r="N24" s="10"/>
      <c r="O24" s="10"/>
      <c r="P24" s="10"/>
      <c r="Q24" s="10"/>
      <c r="S24" s="2" t="s">
        <v>191</v>
      </c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Z24" s="2" t="s">
        <v>191</v>
      </c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23"/>
      <c r="BY24" s="2"/>
      <c r="BZ24" s="10"/>
      <c r="CA24" s="10"/>
      <c r="CB24" s="10"/>
      <c r="CC24" s="10"/>
      <c r="CD24" s="10"/>
      <c r="CE24" s="10"/>
      <c r="CF24" s="10"/>
      <c r="CG24" s="10"/>
      <c r="CH24" s="24"/>
      <c r="CI24" s="24"/>
      <c r="CJ24" s="24"/>
      <c r="CL24" s="2" t="s">
        <v>191</v>
      </c>
      <c r="CM24" s="9"/>
      <c r="CN24" s="9"/>
      <c r="CO24" s="9"/>
      <c r="CP24" s="9"/>
      <c r="CQ24" s="9"/>
      <c r="CR24" s="9"/>
      <c r="CS24" s="9"/>
      <c r="CT24" s="9"/>
      <c r="CU24" s="10"/>
      <c r="CV24" s="10"/>
      <c r="CW24" s="10"/>
      <c r="CX24" s="10"/>
      <c r="CY24" s="10"/>
      <c r="CZ24" s="10"/>
      <c r="DA24" s="10"/>
      <c r="DB24" s="10"/>
      <c r="DD24" s="2" t="s">
        <v>191</v>
      </c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10"/>
      <c r="DT24" s="10"/>
      <c r="DU24" s="10"/>
      <c r="DV24" s="10"/>
      <c r="DW24" s="10"/>
      <c r="DX24" s="10"/>
      <c r="DY24" s="10"/>
      <c r="EA24" s="2" t="s">
        <v>191</v>
      </c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P24" s="2" t="s">
        <v>191</v>
      </c>
      <c r="EQ24" s="24"/>
      <c r="ER24" s="24"/>
      <c r="ES24" s="24"/>
      <c r="ET24" s="24"/>
      <c r="EU24" s="24"/>
      <c r="EV24" s="24"/>
      <c r="EW24" s="24"/>
    </row>
    <row r="25" spans="1:153" ht="18" x14ac:dyDescent="0.7">
      <c r="A25" s="2" t="s">
        <v>174</v>
      </c>
      <c r="B25" s="9">
        <f>B9/B$22*100</f>
        <v>65.149885328083442</v>
      </c>
      <c r="C25" s="9">
        <f t="shared" ref="C25:Q25" si="17">C9/C$22*100</f>
        <v>73.478945456013562</v>
      </c>
      <c r="D25" s="9">
        <f t="shared" si="17"/>
        <v>71.637570817411699</v>
      </c>
      <c r="E25" s="9">
        <f t="shared" si="17"/>
        <v>76.285070653286922</v>
      </c>
      <c r="F25" s="9">
        <f t="shared" si="17"/>
        <v>72.038529500166788</v>
      </c>
      <c r="G25" s="9">
        <f t="shared" si="17"/>
        <v>72.058009151192408</v>
      </c>
      <c r="H25" s="9">
        <f t="shared" si="17"/>
        <v>69.933629074693968</v>
      </c>
      <c r="I25" s="9">
        <f t="shared" si="17"/>
        <v>70.229918150783504</v>
      </c>
      <c r="J25" s="9">
        <f t="shared" si="17"/>
        <v>73.364559760012654</v>
      </c>
      <c r="K25" s="9">
        <f t="shared" si="17"/>
        <v>68.968558613499269</v>
      </c>
      <c r="L25" s="10">
        <f t="shared" si="17"/>
        <v>72.874269175143453</v>
      </c>
      <c r="M25" s="10">
        <f t="shared" si="17"/>
        <v>73.131313131313149</v>
      </c>
      <c r="N25" s="10">
        <f t="shared" si="17"/>
        <v>72.0637739269863</v>
      </c>
      <c r="O25" s="10">
        <f t="shared" si="17"/>
        <v>72.039760209048524</v>
      </c>
      <c r="P25" s="10">
        <f t="shared" si="17"/>
        <v>72.118045845780415</v>
      </c>
      <c r="Q25" s="10">
        <f t="shared" si="17"/>
        <v>68.768566787625844</v>
      </c>
      <c r="S25" s="2" t="s">
        <v>174</v>
      </c>
      <c r="T25" s="9">
        <f t="shared" ref="T25:AX28" si="18">T9/T$22*100</f>
        <v>71.141977973256644</v>
      </c>
      <c r="U25" s="9">
        <f t="shared" si="18"/>
        <v>70.447611884364889</v>
      </c>
      <c r="V25" s="9">
        <f t="shared" si="18"/>
        <v>78.431303887839448</v>
      </c>
      <c r="W25" s="9">
        <f t="shared" si="18"/>
        <v>73.73007620718343</v>
      </c>
      <c r="X25" s="9">
        <f t="shared" si="18"/>
        <v>77.604644057439657</v>
      </c>
      <c r="Y25" s="9">
        <f t="shared" si="18"/>
        <v>73.104804029979121</v>
      </c>
      <c r="Z25" s="9">
        <f t="shared" si="18"/>
        <v>77.816212510529851</v>
      </c>
      <c r="AA25" s="9">
        <f t="shared" si="18"/>
        <v>75.051768721629372</v>
      </c>
      <c r="AB25" s="9">
        <f t="shared" si="18"/>
        <v>74.608416092629426</v>
      </c>
      <c r="AC25" s="9">
        <f t="shared" si="18"/>
        <v>72.69893156572536</v>
      </c>
      <c r="AD25" s="9">
        <f t="shared" si="18"/>
        <v>78.009774006440807</v>
      </c>
      <c r="AE25" s="9">
        <f t="shared" si="18"/>
        <v>77.296077342184944</v>
      </c>
      <c r="AF25" s="9">
        <f t="shared" si="18"/>
        <v>79.335410176531667</v>
      </c>
      <c r="AG25" s="9">
        <f t="shared" si="18"/>
        <v>79.399206007939924</v>
      </c>
      <c r="AH25" s="9">
        <f t="shared" si="18"/>
        <v>74.148101938187452</v>
      </c>
      <c r="AI25" s="9">
        <f t="shared" si="18"/>
        <v>77.982172552341012</v>
      </c>
      <c r="AJ25" s="9">
        <f t="shared" si="18"/>
        <v>79.838027948527952</v>
      </c>
      <c r="AK25" s="9">
        <f t="shared" si="18"/>
        <v>73.529669306304612</v>
      </c>
      <c r="AL25" s="9">
        <f t="shared" si="18"/>
        <v>75.990254348253089</v>
      </c>
      <c r="AM25" s="9">
        <f t="shared" si="18"/>
        <v>78.044185781130579</v>
      </c>
      <c r="AN25" s="10">
        <f t="shared" si="18"/>
        <v>78.619562997753732</v>
      </c>
      <c r="AO25" s="10">
        <f t="shared" si="18"/>
        <v>77.070296723939819</v>
      </c>
      <c r="AP25" s="10">
        <f t="shared" si="18"/>
        <v>78.797687903680639</v>
      </c>
      <c r="AQ25" s="10">
        <f t="shared" si="18"/>
        <v>78.874921185381524</v>
      </c>
      <c r="AR25" s="10">
        <f t="shared" si="18"/>
        <v>78.629093228823109</v>
      </c>
      <c r="AS25" s="10">
        <f t="shared" si="18"/>
        <v>75.645253193720279</v>
      </c>
      <c r="AT25" s="10">
        <f t="shared" si="18"/>
        <v>77.212531048158709</v>
      </c>
      <c r="AU25" s="10">
        <f t="shared" si="18"/>
        <v>78.750708653301047</v>
      </c>
      <c r="AV25" s="10">
        <f t="shared" si="18"/>
        <v>78.622638511923739</v>
      </c>
      <c r="AW25" s="10">
        <f t="shared" si="18"/>
        <v>77.326561621880401</v>
      </c>
      <c r="AX25" s="10">
        <f t="shared" si="18"/>
        <v>79.81036676358454</v>
      </c>
      <c r="AZ25" s="2" t="s">
        <v>174</v>
      </c>
      <c r="BA25" s="9">
        <f t="shared" ref="BA25:CJ28" si="19">BA9/BA$22*100</f>
        <v>75.164902592422152</v>
      </c>
      <c r="BB25" s="9">
        <f t="shared" si="19"/>
        <v>74.847918571826156</v>
      </c>
      <c r="BC25" s="9">
        <f t="shared" si="19"/>
        <v>70.685014979942125</v>
      </c>
      <c r="BD25" s="9">
        <f t="shared" si="19"/>
        <v>75.681944234356862</v>
      </c>
      <c r="BE25" s="9">
        <f t="shared" si="19"/>
        <v>73.794490808054661</v>
      </c>
      <c r="BF25" s="9">
        <f t="shared" si="19"/>
        <v>73.615842846612082</v>
      </c>
      <c r="BG25" s="9">
        <f t="shared" si="19"/>
        <v>76.011914842745995</v>
      </c>
      <c r="BH25" s="9">
        <f t="shared" si="19"/>
        <v>74.809946391252993</v>
      </c>
      <c r="BI25" s="9">
        <f t="shared" si="19"/>
        <v>75.531442862329072</v>
      </c>
      <c r="BJ25" s="9">
        <f t="shared" si="19"/>
        <v>75.31175071981059</v>
      </c>
      <c r="BK25" s="9">
        <f t="shared" si="19"/>
        <v>77.056577577230129</v>
      </c>
      <c r="BL25" s="9">
        <f t="shared" si="19"/>
        <v>76.100072399646052</v>
      </c>
      <c r="BM25" s="9">
        <f t="shared" si="19"/>
        <v>74.576680693418169</v>
      </c>
      <c r="BN25" s="9">
        <f t="shared" si="19"/>
        <v>72.130720003209802</v>
      </c>
      <c r="BO25" s="9">
        <f t="shared" si="19"/>
        <v>76.759409135794925</v>
      </c>
      <c r="BP25" s="9">
        <f t="shared" si="19"/>
        <v>73.015873015873012</v>
      </c>
      <c r="BQ25" s="9">
        <f t="shared" si="19"/>
        <v>74.564047032863755</v>
      </c>
      <c r="BR25" s="9">
        <f t="shared" si="19"/>
        <v>74.496725197894477</v>
      </c>
      <c r="BS25" s="9">
        <f t="shared" si="19"/>
        <v>73.492092494467784</v>
      </c>
      <c r="BT25" s="9">
        <f t="shared" si="19"/>
        <v>74.677231507381109</v>
      </c>
      <c r="BU25" s="9">
        <f t="shared" si="19"/>
        <v>74.77926602198329</v>
      </c>
      <c r="BV25" s="9">
        <f t="shared" si="19"/>
        <v>75.04777698009039</v>
      </c>
      <c r="BW25" s="9">
        <f t="shared" si="19"/>
        <v>73.134906872845235</v>
      </c>
      <c r="BX25" s="23">
        <f t="shared" si="19"/>
        <v>77.737809752198245</v>
      </c>
      <c r="BY25" s="23">
        <f t="shared" si="19"/>
        <v>74.011271258291345</v>
      </c>
      <c r="BZ25" s="10">
        <f t="shared" si="19"/>
        <v>75.828329997776294</v>
      </c>
      <c r="CA25" s="10">
        <f t="shared" si="19"/>
        <v>75.5498629095203</v>
      </c>
      <c r="CB25" s="10">
        <f t="shared" si="19"/>
        <v>73.975797049008975</v>
      </c>
      <c r="CC25" s="10">
        <f t="shared" si="19"/>
        <v>74.566706972994751</v>
      </c>
      <c r="CD25" s="10">
        <f t="shared" si="19"/>
        <v>74.051508705260332</v>
      </c>
      <c r="CE25" s="10">
        <f t="shared" si="19"/>
        <v>74.413107924044539</v>
      </c>
      <c r="CF25" s="10">
        <f t="shared" si="19"/>
        <v>74.561759454633986</v>
      </c>
      <c r="CG25" s="10">
        <f t="shared" si="19"/>
        <v>75.572588007504081</v>
      </c>
      <c r="CH25" s="24">
        <f t="shared" si="19"/>
        <v>77.012239445197537</v>
      </c>
      <c r="CI25" s="24">
        <f t="shared" si="19"/>
        <v>76.720935149666218</v>
      </c>
      <c r="CJ25" s="24">
        <f t="shared" si="19"/>
        <v>75.914697680880408</v>
      </c>
      <c r="CL25" s="2" t="s">
        <v>174</v>
      </c>
      <c r="CM25" s="9">
        <f t="shared" ref="CM25:DB28" si="20">CM9/CM$22*100</f>
        <v>75.647719186685265</v>
      </c>
      <c r="CN25" s="9">
        <f t="shared" si="20"/>
        <v>70.228075898031008</v>
      </c>
      <c r="CO25" s="9">
        <f t="shared" si="20"/>
        <v>71.698146890237041</v>
      </c>
      <c r="CP25" s="9">
        <f t="shared" si="20"/>
        <v>70.426797230742466</v>
      </c>
      <c r="CQ25" s="9">
        <f t="shared" si="20"/>
        <v>71.231823020066784</v>
      </c>
      <c r="CR25" s="9">
        <f t="shared" si="20"/>
        <v>73.226215045163855</v>
      </c>
      <c r="CS25" s="9">
        <f>CS9/CS$22*100</f>
        <v>72.779766022074526</v>
      </c>
      <c r="CT25" s="9">
        <f t="shared" si="20"/>
        <v>75.43243151719075</v>
      </c>
      <c r="CU25" s="10">
        <f>CU9/CU$22*100</f>
        <v>73.695918992018633</v>
      </c>
      <c r="CV25" s="10">
        <f t="shared" si="20"/>
        <v>73.41902527999963</v>
      </c>
      <c r="CW25" s="10">
        <f t="shared" si="20"/>
        <v>71.940101392021916</v>
      </c>
      <c r="CX25" s="10">
        <f t="shared" si="20"/>
        <v>73.357798628583026</v>
      </c>
      <c r="CY25" s="10">
        <f t="shared" si="20"/>
        <v>74.490907809960291</v>
      </c>
      <c r="CZ25" s="10">
        <f t="shared" si="20"/>
        <v>75.112729208041117</v>
      </c>
      <c r="DA25" s="10">
        <f t="shared" si="20"/>
        <v>72.849925547436186</v>
      </c>
      <c r="DB25" s="10">
        <f t="shared" si="20"/>
        <v>73.355953756102281</v>
      </c>
      <c r="DD25" s="2" t="s">
        <v>174</v>
      </c>
      <c r="DE25" s="9">
        <f t="shared" ref="DE25:DY28" si="21">DE9/DE$22*100</f>
        <v>71.565947970442352</v>
      </c>
      <c r="DF25" s="9">
        <f t="shared" si="21"/>
        <v>73.980109600162365</v>
      </c>
      <c r="DG25" s="9">
        <f t="shared" si="21"/>
        <v>73.89420654911838</v>
      </c>
      <c r="DH25" s="9">
        <f t="shared" si="21"/>
        <v>74.191604739907618</v>
      </c>
      <c r="DI25" s="9">
        <f t="shared" si="21"/>
        <v>74.895355790312934</v>
      </c>
      <c r="DJ25" s="9">
        <f t="shared" si="21"/>
        <v>73.839146413481274</v>
      </c>
      <c r="DK25" s="9">
        <f t="shared" si="21"/>
        <v>74.530187924830074</v>
      </c>
      <c r="DL25" s="9">
        <f t="shared" si="21"/>
        <v>74.623851358174292</v>
      </c>
      <c r="DM25" s="9">
        <f t="shared" si="21"/>
        <v>75.238663484486878</v>
      </c>
      <c r="DN25" s="9">
        <f t="shared" si="21"/>
        <v>74.300611651458908</v>
      </c>
      <c r="DO25" s="9">
        <f t="shared" si="21"/>
        <v>74.691732363048317</v>
      </c>
      <c r="DP25" s="9">
        <f t="shared" si="21"/>
        <v>75.154413229727027</v>
      </c>
      <c r="DQ25" s="9">
        <f t="shared" si="21"/>
        <v>75.143345739865211</v>
      </c>
      <c r="DR25" s="9">
        <f t="shared" si="21"/>
        <v>74.902996119844786</v>
      </c>
      <c r="DS25" s="10">
        <f t="shared" si="21"/>
        <v>75.194107107306394</v>
      </c>
      <c r="DT25" s="10">
        <f t="shared" si="21"/>
        <v>75.773450627656416</v>
      </c>
      <c r="DU25" s="10">
        <f t="shared" si="21"/>
        <v>73.706115947521994</v>
      </c>
      <c r="DV25" s="10">
        <f t="shared" si="21"/>
        <v>75.476355020238927</v>
      </c>
      <c r="DW25" s="10">
        <f t="shared" si="21"/>
        <v>75.43526115669404</v>
      </c>
      <c r="DX25" s="10">
        <f t="shared" si="21"/>
        <v>75.737573757375756</v>
      </c>
      <c r="DY25" s="10">
        <f t="shared" si="21"/>
        <v>75.733226195259135</v>
      </c>
      <c r="EA25" s="2" t="s">
        <v>174</v>
      </c>
      <c r="EB25" s="10">
        <f t="shared" ref="EB25:EN27" si="22">EB9/EB$22*100</f>
        <v>75.295912937845728</v>
      </c>
      <c r="EC25" s="10">
        <f t="shared" si="22"/>
        <v>74.555743075548506</v>
      </c>
      <c r="ED25" s="10">
        <f t="shared" si="22"/>
        <v>74.746663991170848</v>
      </c>
      <c r="EE25" s="10">
        <f t="shared" si="22"/>
        <v>72.778732437076727</v>
      </c>
      <c r="EF25" s="10">
        <f t="shared" si="22"/>
        <v>74.417214584578616</v>
      </c>
      <c r="EG25" s="10">
        <f t="shared" si="22"/>
        <v>74.797236407329535</v>
      </c>
      <c r="EH25" s="10">
        <f t="shared" si="22"/>
        <v>75.20694528568545</v>
      </c>
      <c r="EI25" s="10">
        <f t="shared" si="22"/>
        <v>76.071644194002801</v>
      </c>
      <c r="EJ25" s="10">
        <f t="shared" si="22"/>
        <v>77.162977867203224</v>
      </c>
      <c r="EK25" s="10">
        <f t="shared" si="22"/>
        <v>77.030812324929983</v>
      </c>
      <c r="EL25" s="10">
        <f t="shared" si="22"/>
        <v>75.772986167615954</v>
      </c>
      <c r="EM25" s="10">
        <f t="shared" si="22"/>
        <v>76.372074253430185</v>
      </c>
      <c r="EN25" s="10">
        <f t="shared" si="22"/>
        <v>73.046602135515414</v>
      </c>
      <c r="EP25" s="2" t="s">
        <v>174</v>
      </c>
      <c r="EQ25" s="24">
        <f t="shared" ref="EQ25:EW28" si="23">EQ9/EQ$22*100</f>
        <v>77.092953222244532</v>
      </c>
      <c r="ER25" s="24">
        <f t="shared" si="23"/>
        <v>73.91648525628338</v>
      </c>
      <c r="ES25" s="24">
        <f t="shared" si="23"/>
        <v>75.173783515392259</v>
      </c>
      <c r="ET25" s="24">
        <f t="shared" si="23"/>
        <v>76.564383236845728</v>
      </c>
      <c r="EU25" s="24">
        <f t="shared" si="23"/>
        <v>75.720736366794014</v>
      </c>
      <c r="EV25" s="24">
        <f t="shared" si="23"/>
        <v>67.614198981786174</v>
      </c>
      <c r="EW25" s="24">
        <f t="shared" si="23"/>
        <v>73.660851876964799</v>
      </c>
    </row>
    <row r="26" spans="1:153" ht="18" x14ac:dyDescent="0.7">
      <c r="A26" s="2" t="s">
        <v>175</v>
      </c>
      <c r="B26" s="9">
        <f t="shared" ref="B26:Q28" si="24">B10/B$22*100</f>
        <v>0.71035700513486622</v>
      </c>
      <c r="C26" s="9">
        <f t="shared" si="24"/>
        <v>0.15139892607695102</v>
      </c>
      <c r="D26" s="9">
        <f t="shared" si="24"/>
        <v>0.22017694299847129</v>
      </c>
      <c r="E26" s="9">
        <f t="shared" si="24"/>
        <v>0.10239606799098916</v>
      </c>
      <c r="F26" s="9">
        <f t="shared" si="24"/>
        <v>0.24901666655201943</v>
      </c>
      <c r="G26" s="9">
        <f t="shared" si="24"/>
        <v>0.35096930381604735</v>
      </c>
      <c r="H26" s="9">
        <f t="shared" si="24"/>
        <v>0.46807194080528902</v>
      </c>
      <c r="I26" s="9">
        <f t="shared" si="24"/>
        <v>0.23649899230864141</v>
      </c>
      <c r="J26" s="9">
        <f t="shared" si="24"/>
        <v>0.19998947423819805</v>
      </c>
      <c r="K26" s="9">
        <f t="shared" si="24"/>
        <v>0.28986785504224327</v>
      </c>
      <c r="L26" s="10">
        <f t="shared" si="24"/>
        <v>0.36858661831279033</v>
      </c>
      <c r="M26" s="10">
        <f t="shared" si="24"/>
        <v>0.28282828282828293</v>
      </c>
      <c r="N26" s="10">
        <f t="shared" si="24"/>
        <v>0.34308032628382945</v>
      </c>
      <c r="O26" s="10">
        <f t="shared" si="24"/>
        <v>0.25618691397243432</v>
      </c>
      <c r="P26" s="10">
        <f t="shared" si="24"/>
        <v>0.28495671735428768</v>
      </c>
      <c r="Q26" s="10">
        <f t="shared" si="24"/>
        <v>0.5072844952906489</v>
      </c>
      <c r="S26" s="2" t="s">
        <v>175</v>
      </c>
      <c r="T26" s="9">
        <f t="shared" si="18"/>
        <v>0.5297656582218907</v>
      </c>
      <c r="U26" s="9">
        <f t="shared" si="18"/>
        <v>0.45762797582902959</v>
      </c>
      <c r="V26" s="9">
        <f t="shared" si="18"/>
        <v>0.14055069561591219</v>
      </c>
      <c r="W26" s="9">
        <f t="shared" si="18"/>
        <v>0.35220577340546588</v>
      </c>
      <c r="X26" s="9">
        <f t="shared" si="18"/>
        <v>0.19146552602097971</v>
      </c>
      <c r="Y26" s="9">
        <f t="shared" si="18"/>
        <v>0.44026702707130277</v>
      </c>
      <c r="Z26" s="9">
        <f t="shared" si="18"/>
        <v>0.15689569847462903</v>
      </c>
      <c r="AA26" s="9">
        <f t="shared" si="18"/>
        <v>0.33674942910334926</v>
      </c>
      <c r="AB26" s="9">
        <f t="shared" si="18"/>
        <v>0.34070991879090379</v>
      </c>
      <c r="AC26" s="9">
        <f t="shared" si="18"/>
        <v>0.57608684685775391</v>
      </c>
      <c r="AD26" s="9">
        <f t="shared" si="18"/>
        <v>0.14258631091807841</v>
      </c>
      <c r="AE26" s="9">
        <f t="shared" si="18"/>
        <v>9.838321422863984E-2</v>
      </c>
      <c r="AF26" s="9">
        <f t="shared" si="18"/>
        <v>0.20768431983385249</v>
      </c>
      <c r="AG26" s="9">
        <f t="shared" si="18"/>
        <v>0.11399886001139989</v>
      </c>
      <c r="AH26" s="9">
        <f t="shared" si="18"/>
        <v>0.22781903650473326</v>
      </c>
      <c r="AI26" s="9">
        <f t="shared" si="18"/>
        <v>0.1136164103411591</v>
      </c>
      <c r="AJ26" s="9">
        <f t="shared" si="18"/>
        <v>0.15654515284025086</v>
      </c>
      <c r="AK26" s="9">
        <f t="shared" si="18"/>
        <v>0.50036653462747072</v>
      </c>
      <c r="AL26" s="9">
        <f t="shared" si="18"/>
        <v>0.20782019701846857</v>
      </c>
      <c r="AM26" s="9">
        <f t="shared" si="18"/>
        <v>0.17541172745916248</v>
      </c>
      <c r="AN26" s="10">
        <f t="shared" si="18"/>
        <v>9.1892995711660194E-2</v>
      </c>
      <c r="AO26" s="10">
        <f t="shared" si="18"/>
        <v>0.20683976950415592</v>
      </c>
      <c r="AP26" s="10">
        <f t="shared" si="18"/>
        <v>0.16793279581310194</v>
      </c>
      <c r="AQ26" s="10">
        <f t="shared" si="18"/>
        <v>0.14874664987367914</v>
      </c>
      <c r="AR26" s="10">
        <f t="shared" si="18"/>
        <v>9.9241187047776444E-2</v>
      </c>
      <c r="AS26" s="10">
        <f t="shared" si="18"/>
        <v>0.35461703256475197</v>
      </c>
      <c r="AT26" s="10">
        <f t="shared" si="18"/>
        <v>0.21310545985275278</v>
      </c>
      <c r="AU26" s="10">
        <f t="shared" si="18"/>
        <v>0.1339998969231562</v>
      </c>
      <c r="AV26" s="10">
        <f t="shared" si="18"/>
        <v>0.18097745379864286</v>
      </c>
      <c r="AW26" s="10">
        <f t="shared" si="18"/>
        <v>0.11448077763670048</v>
      </c>
      <c r="AX26" s="10">
        <f t="shared" si="18"/>
        <v>0.12442462066791324</v>
      </c>
      <c r="AZ26" s="2" t="s">
        <v>175</v>
      </c>
      <c r="BA26" s="9">
        <f t="shared" si="19"/>
        <v>0.18407731247123793</v>
      </c>
      <c r="BB26" s="9">
        <f t="shared" si="19"/>
        <v>0.11927955150888631</v>
      </c>
      <c r="BC26" s="9">
        <f t="shared" si="19"/>
        <v>0.35545625349108828</v>
      </c>
      <c r="BD26" s="9">
        <f t="shared" si="19"/>
        <v>0.11092623405435384</v>
      </c>
      <c r="BE26" s="9">
        <f t="shared" si="19"/>
        <v>9.9587706893461095E-2</v>
      </c>
      <c r="BF26" s="9">
        <f t="shared" si="19"/>
        <v>0.17930787161556391</v>
      </c>
      <c r="BG26" s="9">
        <f t="shared" si="19"/>
        <v>0.15939588957849751</v>
      </c>
      <c r="BH26" s="9">
        <f t="shared" si="19"/>
        <v>0.16153294767342077</v>
      </c>
      <c r="BI26" s="9">
        <f t="shared" si="19"/>
        <v>0.11092735266830703</v>
      </c>
      <c r="BJ26" s="9">
        <f t="shared" si="19"/>
        <v>0.26083728769349612</v>
      </c>
      <c r="BK26" s="9">
        <f t="shared" si="19"/>
        <v>2.9751574354142909E-2</v>
      </c>
      <c r="BL26" s="9">
        <f t="shared" si="19"/>
        <v>0.11061057034832274</v>
      </c>
      <c r="BM26" s="9">
        <f t="shared" si="19"/>
        <v>0.16107274447822501</v>
      </c>
      <c r="BN26" s="9">
        <f t="shared" si="19"/>
        <v>0.37113567516600793</v>
      </c>
      <c r="BO26" s="9">
        <f t="shared" si="19"/>
        <v>8.1442343910657744E-2</v>
      </c>
      <c r="BP26" s="9">
        <f t="shared" si="19"/>
        <v>9.216589861751151E-2</v>
      </c>
      <c r="BQ26" s="9">
        <f t="shared" si="19"/>
        <v>0.24517565814340733</v>
      </c>
      <c r="BR26" s="9">
        <f t="shared" si="19"/>
        <v>0.14063567324305865</v>
      </c>
      <c r="BS26" s="9">
        <f t="shared" si="19"/>
        <v>0.17256430558093266</v>
      </c>
      <c r="BT26" s="9">
        <f t="shared" si="19"/>
        <v>5.9725858310355463E-2</v>
      </c>
      <c r="BU26" s="9">
        <f t="shared" si="19"/>
        <v>0.15015916871884194</v>
      </c>
      <c r="BV26" s="9">
        <f t="shared" si="19"/>
        <v>0.19211907337937453</v>
      </c>
      <c r="BW26" s="9">
        <f t="shared" si="19"/>
        <v>0.24480303555764088</v>
      </c>
      <c r="BX26" s="23">
        <f t="shared" si="19"/>
        <v>3.9968025579536368E-2</v>
      </c>
      <c r="BY26" s="23">
        <f t="shared" si="19"/>
        <v>0.14961847289411995</v>
      </c>
      <c r="BZ26" s="10">
        <f t="shared" si="19"/>
        <v>0.13140073180099865</v>
      </c>
      <c r="CA26" s="10">
        <f t="shared" si="19"/>
        <v>0.10006604358876862</v>
      </c>
      <c r="CB26" s="10">
        <f t="shared" si="19"/>
        <v>0.32163390021308252</v>
      </c>
      <c r="CC26" s="10">
        <f t="shared" si="19"/>
        <v>0.14107214832728737</v>
      </c>
      <c r="CD26" s="10">
        <f t="shared" si="19"/>
        <v>0.23751006836159361</v>
      </c>
      <c r="CE26" s="10">
        <f t="shared" si="19"/>
        <v>0.14021312394840157</v>
      </c>
      <c r="CF26" s="10">
        <f t="shared" si="19"/>
        <v>0.22317805551046904</v>
      </c>
      <c r="CG26" s="10">
        <f t="shared" si="19"/>
        <v>0.13041864384674806</v>
      </c>
      <c r="CH26" s="24">
        <f t="shared" si="19"/>
        <v>9.8229897251527476E-3</v>
      </c>
      <c r="CI26" s="24">
        <f t="shared" si="19"/>
        <v>1.0068364192869583E-2</v>
      </c>
      <c r="CJ26" s="24">
        <f t="shared" si="19"/>
        <v>9.9234898929255431E-3</v>
      </c>
      <c r="CL26" s="2" t="s">
        <v>175</v>
      </c>
      <c r="CM26" s="9">
        <f t="shared" si="20"/>
        <v>0.15035322483109567</v>
      </c>
      <c r="CN26" s="9">
        <f t="shared" si="20"/>
        <v>0.48101421847966441</v>
      </c>
      <c r="CO26" s="9">
        <f t="shared" si="20"/>
        <v>0.33096081233428765</v>
      </c>
      <c r="CP26" s="9">
        <f t="shared" si="20"/>
        <v>0.56204940072988141</v>
      </c>
      <c r="CQ26" s="9">
        <f t="shared" si="20"/>
        <v>0.60187429674750126</v>
      </c>
      <c r="CR26" s="9">
        <f t="shared" si="20"/>
        <v>0.43127342103027599</v>
      </c>
      <c r="CS26" s="9">
        <f>CS10/CS$22*100</f>
        <v>0.21051998436137259</v>
      </c>
      <c r="CT26" s="9">
        <f t="shared" si="20"/>
        <v>8.0151341763517875E-2</v>
      </c>
      <c r="CU26" s="10">
        <f>CU10/CU$22*100</f>
        <v>0.22049642565271452</v>
      </c>
      <c r="CV26" s="10">
        <f t="shared" si="20"/>
        <v>0.18041535222388985</v>
      </c>
      <c r="CW26" s="10">
        <f t="shared" si="20"/>
        <v>0.30083677749660687</v>
      </c>
      <c r="CX26" s="10">
        <f t="shared" si="20"/>
        <v>0.27061901393246918</v>
      </c>
      <c r="CY26" s="10">
        <f t="shared" si="20"/>
        <v>0.26056284179456046</v>
      </c>
      <c r="CZ26" s="10">
        <f t="shared" si="20"/>
        <v>0.17032364899782568</v>
      </c>
      <c r="DA26" s="10">
        <f t="shared" si="20"/>
        <v>0.18029680459973207</v>
      </c>
      <c r="DB26" s="10">
        <f t="shared" si="20"/>
        <v>0.30047496077048996</v>
      </c>
      <c r="DD26" s="2" t="s">
        <v>175</v>
      </c>
      <c r="DE26" s="9">
        <f t="shared" si="21"/>
        <v>0.34416438910820935</v>
      </c>
      <c r="DF26" s="9">
        <f t="shared" si="21"/>
        <v>0.13192612137203166</v>
      </c>
      <c r="DG26" s="9">
        <f t="shared" si="21"/>
        <v>0.19143576826196471</v>
      </c>
      <c r="DH26" s="9">
        <f t="shared" si="21"/>
        <v>0.17071701144808196</v>
      </c>
      <c r="DI26" s="9">
        <f t="shared" si="21"/>
        <v>7.9728921666334468E-2</v>
      </c>
      <c r="DJ26" s="9">
        <f t="shared" si="21"/>
        <v>0.19826890776752185</v>
      </c>
      <c r="DK26" s="9">
        <f t="shared" si="21"/>
        <v>0.12994802079168336</v>
      </c>
      <c r="DL26" s="9">
        <f t="shared" si="21"/>
        <v>3.0293850348379274E-2</v>
      </c>
      <c r="DM26" s="9">
        <f t="shared" si="21"/>
        <v>0.1292760540970565</v>
      </c>
      <c r="DN26" s="9">
        <f t="shared" si="21"/>
        <v>0.19051438884989469</v>
      </c>
      <c r="DO26" s="9">
        <f t="shared" si="21"/>
        <v>0.15160703456640387</v>
      </c>
      <c r="DP26" s="9">
        <f t="shared" si="21"/>
        <v>0.1394700139470014</v>
      </c>
      <c r="DQ26" s="9">
        <f t="shared" si="21"/>
        <v>7.041545116185495E-2</v>
      </c>
      <c r="DR26" s="9">
        <f t="shared" si="21"/>
        <v>8.6003440137605483E-2</v>
      </c>
      <c r="DS26" s="10">
        <f t="shared" si="21"/>
        <v>5.9725263786581717E-2</v>
      </c>
      <c r="DT26" s="10">
        <f t="shared" si="21"/>
        <v>6.9190471483641408E-2</v>
      </c>
      <c r="DU26" s="10">
        <f t="shared" si="21"/>
        <v>0.13468913440750521</v>
      </c>
      <c r="DV26" s="10">
        <f t="shared" si="21"/>
        <v>6.9108500345542515E-2</v>
      </c>
      <c r="DW26" s="10">
        <f t="shared" si="21"/>
        <v>6.0036021612967796E-2</v>
      </c>
      <c r="DX26" s="10">
        <f t="shared" si="21"/>
        <v>7.000700070007003E-2</v>
      </c>
      <c r="DY26" s="10">
        <f t="shared" si="21"/>
        <v>2.0088388911209318E-2</v>
      </c>
      <c r="EA26" s="2" t="s">
        <v>175</v>
      </c>
      <c r="EB26" s="10">
        <f t="shared" si="22"/>
        <v>0.10039455058379432</v>
      </c>
      <c r="EC26" s="10">
        <f t="shared" si="22"/>
        <v>6.9492703266157071E-2</v>
      </c>
      <c r="ED26" s="10">
        <f t="shared" si="22"/>
        <v>2.0066218521119693E-2</v>
      </c>
      <c r="EE26" s="10">
        <f t="shared" si="22"/>
        <v>8.0865258263418602E-2</v>
      </c>
      <c r="EF26" s="10">
        <f t="shared" si="22"/>
        <v>1.9924287706714488E-2</v>
      </c>
      <c r="EG26" s="10">
        <f t="shared" si="22"/>
        <v>2.0026033843997201E-2</v>
      </c>
      <c r="EH26" s="10">
        <f t="shared" si="22"/>
        <v>5.0474459923278828E-2</v>
      </c>
      <c r="EI26" s="10">
        <f t="shared" si="22"/>
        <v>2.0124773596297042E-2</v>
      </c>
      <c r="EJ26" s="10">
        <f t="shared" si="22"/>
        <v>2.0120724346076459E-2</v>
      </c>
      <c r="EK26" s="10">
        <f t="shared" si="22"/>
        <v>2.0008003201280513E-2</v>
      </c>
      <c r="EL26" s="10">
        <f t="shared" si="22"/>
        <v>2.0341741253051264E-2</v>
      </c>
      <c r="EM26" s="10">
        <f t="shared" si="22"/>
        <v>4.0355125100887811E-2</v>
      </c>
      <c r="EN26" s="10">
        <f t="shared" si="22"/>
        <v>9.9790440075840731E-2</v>
      </c>
      <c r="EP26" s="2" t="s">
        <v>175</v>
      </c>
      <c r="EQ26" s="24">
        <f t="shared" si="23"/>
        <v>7.0267014655691643E-2</v>
      </c>
      <c r="ER26" s="24">
        <f t="shared" si="23"/>
        <v>9.8951118147635048E-3</v>
      </c>
      <c r="ES26" s="24">
        <f t="shared" si="23"/>
        <v>2.9791459781529292E-2</v>
      </c>
      <c r="ET26" s="24">
        <v>0.01</v>
      </c>
      <c r="EU26" s="24">
        <f t="shared" si="23"/>
        <v>3.9696323128070261E-2</v>
      </c>
      <c r="EV26" s="24">
        <f t="shared" si="23"/>
        <v>2.0004200882185262E-2</v>
      </c>
      <c r="EW26" s="24">
        <f t="shared" si="23"/>
        <v>1.0273480038628284E-2</v>
      </c>
    </row>
    <row r="27" spans="1:153" ht="18" x14ac:dyDescent="0.7">
      <c r="A27" s="17" t="s">
        <v>177</v>
      </c>
      <c r="B27" s="9">
        <f t="shared" si="24"/>
        <v>16.439690690264047</v>
      </c>
      <c r="C27" s="9">
        <f t="shared" si="24"/>
        <v>15.341757842464371</v>
      </c>
      <c r="D27" s="9">
        <f t="shared" si="24"/>
        <v>16.270075283300674</v>
      </c>
      <c r="E27" s="9">
        <f t="shared" si="24"/>
        <v>13.618677042801561</v>
      </c>
      <c r="F27" s="9">
        <f t="shared" si="24"/>
        <v>15.909176792675417</v>
      </c>
      <c r="G27" s="9">
        <f t="shared" si="24"/>
        <v>15.762532819098423</v>
      </c>
      <c r="H27" s="9">
        <f t="shared" si="24"/>
        <v>17.449202865329525</v>
      </c>
      <c r="I27" s="9">
        <f t="shared" si="24"/>
        <v>17.63459877431826</v>
      </c>
      <c r="J27" s="9">
        <f t="shared" si="24"/>
        <v>14.9465817588548</v>
      </c>
      <c r="K27" s="9">
        <f t="shared" si="24"/>
        <v>18.074760078375469</v>
      </c>
      <c r="L27" s="10">
        <f t="shared" si="24"/>
        <v>15.445677178782322</v>
      </c>
      <c r="M27" s="10">
        <f t="shared" si="24"/>
        <v>15.000000000000002</v>
      </c>
      <c r="N27" s="10">
        <f t="shared" si="24"/>
        <v>15.067690156094447</v>
      </c>
      <c r="O27" s="10">
        <f t="shared" si="24"/>
        <v>15.217502689962597</v>
      </c>
      <c r="P27" s="10">
        <f t="shared" si="24"/>
        <v>16.112552632155598</v>
      </c>
      <c r="Q27" s="10">
        <f t="shared" si="24"/>
        <v>16.357173430003012</v>
      </c>
      <c r="S27" s="17" t="s">
        <v>177</v>
      </c>
      <c r="T27" s="9">
        <f t="shared" si="18"/>
        <v>12.360189614399884</v>
      </c>
      <c r="U27" s="9">
        <f t="shared" si="18"/>
        <v>12.694158478643407</v>
      </c>
      <c r="V27" s="9">
        <f t="shared" si="18"/>
        <v>11.466928895178206</v>
      </c>
      <c r="W27" s="9">
        <f t="shared" si="18"/>
        <v>11.880941344933246</v>
      </c>
      <c r="X27" s="9">
        <f t="shared" si="18"/>
        <v>10.59170995009675</v>
      </c>
      <c r="Y27" s="9">
        <f t="shared" si="18"/>
        <v>12.900847769996314</v>
      </c>
      <c r="Z27" s="9">
        <f t="shared" si="18"/>
        <v>11.473231286139031</v>
      </c>
      <c r="AA27" s="9">
        <f t="shared" si="18"/>
        <v>12.197588602671615</v>
      </c>
      <c r="AB27" s="9">
        <f t="shared" si="18"/>
        <v>11.685947007523515</v>
      </c>
      <c r="AC27" s="9">
        <f t="shared" si="18"/>
        <v>12.214857188978682</v>
      </c>
      <c r="AD27" s="9">
        <f t="shared" si="18"/>
        <v>11.412929647147037</v>
      </c>
      <c r="AE27" s="9">
        <f t="shared" si="18"/>
        <v>11.662426527490908</v>
      </c>
      <c r="AF27" s="9">
        <f t="shared" si="18"/>
        <v>10.384215991692622</v>
      </c>
      <c r="AG27" s="9">
        <f t="shared" si="18"/>
        <v>10.799892001079989</v>
      </c>
      <c r="AH27" s="9">
        <f t="shared" si="18"/>
        <v>12.570015259778703</v>
      </c>
      <c r="AI27" s="9">
        <f t="shared" si="18"/>
        <v>11.464928679880598</v>
      </c>
      <c r="AJ27" s="9">
        <f t="shared" si="18"/>
        <v>10.206743965184357</v>
      </c>
      <c r="AK27" s="9">
        <f t="shared" si="18"/>
        <v>12.468811225797454</v>
      </c>
      <c r="AL27" s="9">
        <f t="shared" si="18"/>
        <v>11.823770247675753</v>
      </c>
      <c r="AM27" s="9">
        <f t="shared" si="18"/>
        <v>12.173573885665876</v>
      </c>
      <c r="AN27" s="10">
        <f t="shared" si="18"/>
        <v>11.588727792526036</v>
      </c>
      <c r="AO27" s="10">
        <f t="shared" si="18"/>
        <v>12.390401651456683</v>
      </c>
      <c r="AP27" s="10">
        <f t="shared" si="18"/>
        <v>10.742671004020167</v>
      </c>
      <c r="AQ27" s="10">
        <f t="shared" si="18"/>
        <v>11.223336750941721</v>
      </c>
      <c r="AR27" s="10">
        <f t="shared" si="18"/>
        <v>11.477894865626666</v>
      </c>
      <c r="AS27" s="10">
        <f t="shared" si="18"/>
        <v>12.502265267410717</v>
      </c>
      <c r="AT27" s="10">
        <f t="shared" si="18"/>
        <v>12.251553512666751</v>
      </c>
      <c r="AU27" s="10">
        <f t="shared" si="18"/>
        <v>11.235375972787713</v>
      </c>
      <c r="AV27" s="10">
        <f t="shared" si="18"/>
        <v>11.238699880895723</v>
      </c>
      <c r="AW27" s="10">
        <f t="shared" si="18"/>
        <v>11.239930895239684</v>
      </c>
      <c r="AX27" s="10">
        <f t="shared" si="18"/>
        <v>10.880130337920834</v>
      </c>
      <c r="AZ27" s="17" t="s">
        <v>177</v>
      </c>
      <c r="BA27" s="9">
        <f t="shared" si="19"/>
        <v>14.061461369330674</v>
      </c>
      <c r="BB27" s="9">
        <f t="shared" si="19"/>
        <v>13.965647489165439</v>
      </c>
      <c r="BC27" s="9">
        <f t="shared" si="19"/>
        <v>15.081501040979031</v>
      </c>
      <c r="BD27" s="9">
        <f t="shared" si="19"/>
        <v>13.169969243180557</v>
      </c>
      <c r="BE27" s="9">
        <f t="shared" si="19"/>
        <v>14.390423646105127</v>
      </c>
      <c r="BF27" s="9">
        <f t="shared" si="19"/>
        <v>14.394437471360549</v>
      </c>
      <c r="BG27" s="9">
        <f t="shared" si="19"/>
        <v>13.399216967692446</v>
      </c>
      <c r="BH27" s="9">
        <f t="shared" si="19"/>
        <v>13.62934245994488</v>
      </c>
      <c r="BI27" s="9">
        <f t="shared" si="19"/>
        <v>13.56338993989754</v>
      </c>
      <c r="BJ27" s="9">
        <f t="shared" si="19"/>
        <v>14.456405060243382</v>
      </c>
      <c r="BK27" s="9">
        <f t="shared" si="19"/>
        <v>12.842762929538354</v>
      </c>
      <c r="BL27" s="9">
        <f t="shared" si="19"/>
        <v>13.212935403426918</v>
      </c>
      <c r="BM27" s="9">
        <f t="shared" si="19"/>
        <v>13.822054885537682</v>
      </c>
      <c r="BN27" s="9">
        <f t="shared" si="19"/>
        <v>14.444199249704093</v>
      </c>
      <c r="BO27" s="9">
        <f t="shared" si="19"/>
        <v>13.132577955593561</v>
      </c>
      <c r="BP27" s="9">
        <f t="shared" si="19"/>
        <v>14.90015360983103</v>
      </c>
      <c r="BQ27" s="9">
        <f t="shared" si="19"/>
        <v>13.964796861751577</v>
      </c>
      <c r="BR27" s="9">
        <f t="shared" si="19"/>
        <v>13.752159762124801</v>
      </c>
      <c r="BS27" s="9">
        <f t="shared" si="19"/>
        <v>14.414194936760255</v>
      </c>
      <c r="BT27" s="9">
        <f t="shared" si="19"/>
        <v>14.513383569416376</v>
      </c>
      <c r="BU27" s="9">
        <f t="shared" si="19"/>
        <v>13.81464352213346</v>
      </c>
      <c r="BV27" s="9">
        <f t="shared" si="19"/>
        <v>14.226922960251576</v>
      </c>
      <c r="BW27" s="9">
        <f t="shared" si="19"/>
        <v>14.198576062343173</v>
      </c>
      <c r="BX27" s="23">
        <f t="shared" si="19"/>
        <v>12.88968824940048</v>
      </c>
      <c r="BY27" s="23">
        <f t="shared" si="19"/>
        <v>14.313500573537475</v>
      </c>
      <c r="BZ27" s="10">
        <f t="shared" si="19"/>
        <v>12.978349202498634</v>
      </c>
      <c r="CA27" s="10">
        <f t="shared" si="19"/>
        <v>13.759080993455683</v>
      </c>
      <c r="CB27" s="10">
        <f t="shared" si="19"/>
        <v>13.669440759056005</v>
      </c>
      <c r="CC27" s="10">
        <f t="shared" si="19"/>
        <v>13.804917372027406</v>
      </c>
      <c r="CD27" s="10">
        <f t="shared" si="19"/>
        <v>14.085379706313638</v>
      </c>
      <c r="CE27" s="10">
        <f t="shared" si="19"/>
        <v>14.572149667494594</v>
      </c>
      <c r="CF27" s="10">
        <f t="shared" si="19"/>
        <v>13.593572472001297</v>
      </c>
      <c r="CG27" s="10">
        <f t="shared" si="19"/>
        <v>13.904633874737907</v>
      </c>
      <c r="CH27" s="24">
        <f t="shared" si="19"/>
        <v>13.899530461091135</v>
      </c>
      <c r="CI27" s="24">
        <f t="shared" si="19"/>
        <v>12.988189808801762</v>
      </c>
      <c r="CJ27" s="24">
        <f t="shared" si="19"/>
        <v>14.785999940459057</v>
      </c>
      <c r="CL27" s="17" t="s">
        <v>177</v>
      </c>
      <c r="CM27" s="9">
        <f t="shared" si="20"/>
        <v>13.511743138154467</v>
      </c>
      <c r="CN27" s="9">
        <f t="shared" si="20"/>
        <v>14.831271736456319</v>
      </c>
      <c r="CO27" s="9">
        <f t="shared" si="20"/>
        <v>14.963440363719913</v>
      </c>
      <c r="CP27" s="9">
        <f t="shared" si="20"/>
        <v>14.803979751367411</v>
      </c>
      <c r="CQ27" s="9">
        <f t="shared" si="20"/>
        <v>13.96348368454203</v>
      </c>
      <c r="CR27" s="9">
        <f t="shared" si="20"/>
        <v>13.901045617394479</v>
      </c>
      <c r="CS27" s="9">
        <f>CS11/CS$22*100</f>
        <v>14.535903682094775</v>
      </c>
      <c r="CT27" s="9">
        <f t="shared" si="20"/>
        <v>13.234990308700889</v>
      </c>
      <c r="CU27" s="10">
        <f>CU11/CU$22*100</f>
        <v>13.901297380923411</v>
      </c>
      <c r="CV27" s="10">
        <f t="shared" si="20"/>
        <v>14.2528128256873</v>
      </c>
      <c r="CW27" s="10">
        <f t="shared" si="20"/>
        <v>14.490304782753229</v>
      </c>
      <c r="CX27" s="10">
        <f t="shared" si="20"/>
        <v>14.042119945162568</v>
      </c>
      <c r="CY27" s="10">
        <f t="shared" si="20"/>
        <v>14.060371809144934</v>
      </c>
      <c r="CZ27" s="10">
        <f t="shared" si="20"/>
        <v>13.575796728944342</v>
      </c>
      <c r="DA27" s="10">
        <f t="shared" si="20"/>
        <v>14.113233204501249</v>
      </c>
      <c r="DB27" s="10">
        <f t="shared" si="20"/>
        <v>14.532972269266031</v>
      </c>
      <c r="DD27" s="17" t="s">
        <v>177</v>
      </c>
      <c r="DE27" s="9">
        <f t="shared" si="21"/>
        <v>14.576374126935923</v>
      </c>
      <c r="DF27" s="9">
        <f t="shared" si="21"/>
        <v>14.004465191800284</v>
      </c>
      <c r="DG27" s="9">
        <f t="shared" si="21"/>
        <v>13.924433249370274</v>
      </c>
      <c r="DH27" s="9">
        <f t="shared" si="21"/>
        <v>13.818035750150633</v>
      </c>
      <c r="DI27" s="9">
        <f t="shared" si="21"/>
        <v>14.420968706398247</v>
      </c>
      <c r="DJ27" s="9">
        <f t="shared" si="21"/>
        <v>14.555741632872207</v>
      </c>
      <c r="DK27" s="9">
        <f t="shared" si="21"/>
        <v>14.264294282287086</v>
      </c>
      <c r="DL27" s="9">
        <f t="shared" si="21"/>
        <v>14.339089164899521</v>
      </c>
      <c r="DM27" s="9">
        <f t="shared" si="21"/>
        <v>13.464598249801115</v>
      </c>
      <c r="DN27" s="9">
        <f t="shared" si="21"/>
        <v>13.737090143387142</v>
      </c>
      <c r="DO27" s="9">
        <f t="shared" si="21"/>
        <v>13.947847180109157</v>
      </c>
      <c r="DP27" s="9">
        <f t="shared" si="21"/>
        <v>13.488742777445703</v>
      </c>
      <c r="DQ27" s="9">
        <f t="shared" si="21"/>
        <v>13.580122724072025</v>
      </c>
      <c r="DR27" s="9">
        <f t="shared" si="21"/>
        <v>13.700548021920875</v>
      </c>
      <c r="DS27" s="10">
        <f t="shared" si="21"/>
        <v>13.915986462273541</v>
      </c>
      <c r="DT27" s="10">
        <f t="shared" si="21"/>
        <v>13.630522882277354</v>
      </c>
      <c r="DU27" s="10">
        <f t="shared" si="21"/>
        <v>14.803743071296541</v>
      </c>
      <c r="DV27" s="10">
        <f t="shared" si="21"/>
        <v>13.801954783295489</v>
      </c>
      <c r="DW27" s="10">
        <f t="shared" si="21"/>
        <v>13.968381028617175</v>
      </c>
      <c r="DX27" s="10">
        <f t="shared" si="21"/>
        <v>14.001400140014002</v>
      </c>
      <c r="DY27" s="10">
        <f t="shared" si="21"/>
        <v>14.564081960626755</v>
      </c>
      <c r="EA27" s="17" t="s">
        <v>177</v>
      </c>
      <c r="EB27" s="10">
        <f t="shared" si="22"/>
        <v>14.256026182898793</v>
      </c>
      <c r="EC27" s="10">
        <f t="shared" si="22"/>
        <v>14.593467685892984</v>
      </c>
      <c r="ED27" s="10">
        <f t="shared" si="22"/>
        <v>15.250326076050966</v>
      </c>
      <c r="EE27" s="10">
        <f t="shared" si="22"/>
        <v>15.768725361366625</v>
      </c>
      <c r="EF27" s="10">
        <f t="shared" si="22"/>
        <v>15.042837218569439</v>
      </c>
      <c r="EG27" s="10">
        <f t="shared" si="22"/>
        <v>14.518874536897968</v>
      </c>
      <c r="EH27" s="10">
        <f t="shared" si="22"/>
        <v>15.84898041590955</v>
      </c>
      <c r="EI27" s="10">
        <f t="shared" si="22"/>
        <v>15.294827933185751</v>
      </c>
      <c r="EJ27" s="10">
        <f t="shared" si="22"/>
        <v>14.587525150905432</v>
      </c>
      <c r="EK27" s="10">
        <f t="shared" si="22"/>
        <v>14.505802320928371</v>
      </c>
      <c r="EL27" s="10">
        <f t="shared" si="22"/>
        <v>15.256305939788447</v>
      </c>
      <c r="EM27" s="10">
        <f t="shared" si="22"/>
        <v>15.637610976594027</v>
      </c>
      <c r="EN27" s="10">
        <f t="shared" si="22"/>
        <v>15.667099091906994</v>
      </c>
      <c r="EP27" s="17" t="s">
        <v>177</v>
      </c>
      <c r="EQ27" s="24">
        <f t="shared" si="23"/>
        <v>13.25035133507328</v>
      </c>
      <c r="ER27" s="24">
        <f t="shared" si="23"/>
        <v>14.793192163071438</v>
      </c>
      <c r="ES27" s="24">
        <f t="shared" si="23"/>
        <v>13.952333664349553</v>
      </c>
      <c r="ET27" s="24">
        <f t="shared" si="23"/>
        <v>13.781588982632231</v>
      </c>
      <c r="EU27" s="24">
        <f t="shared" si="23"/>
        <v>14.439537537835559</v>
      </c>
      <c r="EV27" s="24">
        <f t="shared" si="23"/>
        <v>21.004410926294526</v>
      </c>
      <c r="EW27" s="24">
        <f t="shared" si="23"/>
        <v>16.180731060839548</v>
      </c>
    </row>
    <row r="28" spans="1:153" ht="18" x14ac:dyDescent="0.55000000000000004">
      <c r="A28" s="2" t="s">
        <v>178</v>
      </c>
      <c r="B28" s="9">
        <f t="shared" si="24"/>
        <v>5.4616305737655013</v>
      </c>
      <c r="C28" s="9">
        <f t="shared" si="24"/>
        <v>1.4897654325971983</v>
      </c>
      <c r="D28" s="9">
        <f t="shared" si="24"/>
        <v>1.6389531282920207</v>
      </c>
      <c r="E28" s="9">
        <f t="shared" si="24"/>
        <v>1.1980339954945733</v>
      </c>
      <c r="F28" s="9">
        <f t="shared" si="24"/>
        <v>1.8525710451870767</v>
      </c>
      <c r="G28" s="9">
        <f t="shared" si="24"/>
        <v>2.1682075357587189</v>
      </c>
      <c r="H28" s="9">
        <f t="shared" si="24"/>
        <v>1.5834606312697002</v>
      </c>
      <c r="I28" s="9">
        <f t="shared" si="24"/>
        <v>1.0920083905729443</v>
      </c>
      <c r="J28" s="9">
        <f t="shared" si="24"/>
        <v>1.6578074838166417</v>
      </c>
      <c r="K28" s="9">
        <f t="shared" si="24"/>
        <v>1.8527433713518682</v>
      </c>
      <c r="L28" s="10">
        <f t="shared" si="24"/>
        <v>2.0079012744678431</v>
      </c>
      <c r="M28" s="10">
        <f t="shared" si="24"/>
        <v>2.5454545454545459</v>
      </c>
      <c r="N28" s="10">
        <f t="shared" si="24"/>
        <v>3.3975300400288426</v>
      </c>
      <c r="O28" s="10">
        <f t="shared" si="24"/>
        <v>3.5507506276579401</v>
      </c>
      <c r="P28" s="10">
        <f t="shared" si="24"/>
        <v>1.8479085174794634</v>
      </c>
      <c r="Q28" s="10">
        <f t="shared" si="24"/>
        <v>4.870649557684942</v>
      </c>
      <c r="S28" s="2" t="s">
        <v>178</v>
      </c>
      <c r="T28" s="9">
        <f t="shared" si="18"/>
        <v>7.1257319561442154</v>
      </c>
      <c r="U28" s="9">
        <f t="shared" si="18"/>
        <v>7.4146347849057879</v>
      </c>
      <c r="V28" s="9">
        <f t="shared" si="18"/>
        <v>1.8644925203497729</v>
      </c>
      <c r="W28" s="9">
        <f t="shared" si="18"/>
        <v>5.9610585007405898</v>
      </c>
      <c r="X28" s="9">
        <f t="shared" si="18"/>
        <v>3.7396883593033912</v>
      </c>
      <c r="Y28" s="9">
        <f t="shared" si="18"/>
        <v>5.2709178031699224</v>
      </c>
      <c r="Z28" s="9">
        <f t="shared" si="18"/>
        <v>2.3862630705835337</v>
      </c>
      <c r="AA28" s="9">
        <f t="shared" si="18"/>
        <v>3.4537370297050485</v>
      </c>
      <c r="AB28" s="9">
        <f t="shared" si="18"/>
        <v>5.7785871916468645</v>
      </c>
      <c r="AC28" s="9">
        <f t="shared" si="18"/>
        <v>5.7729753725395252</v>
      </c>
      <c r="AD28" s="9">
        <f t="shared" si="18"/>
        <v>2.6978964747631244</v>
      </c>
      <c r="AE28" s="9">
        <f t="shared" si="18"/>
        <v>2.7632513902286049</v>
      </c>
      <c r="AF28" s="9">
        <f t="shared" si="18"/>
        <v>2.6998961578400826</v>
      </c>
      <c r="AG28" s="9">
        <f t="shared" si="18"/>
        <v>2.4569754302456972</v>
      </c>
      <c r="AH28" s="9">
        <f t="shared" si="18"/>
        <v>4.796622898533009</v>
      </c>
      <c r="AI28" s="9">
        <f t="shared" si="18"/>
        <v>2.5377774564384352</v>
      </c>
      <c r="AJ28" s="9">
        <f t="shared" si="18"/>
        <v>3.672549285632285</v>
      </c>
      <c r="AK28" s="9">
        <f t="shared" si="18"/>
        <v>4.8436013200185712</v>
      </c>
      <c r="AL28" s="9">
        <f t="shared" si="18"/>
        <v>4.574224847858102</v>
      </c>
      <c r="AM28" s="9">
        <f t="shared" si="18"/>
        <v>1.896731419367929</v>
      </c>
      <c r="AN28" s="10">
        <f t="shared" si="18"/>
        <v>1.7459669185215438</v>
      </c>
      <c r="AO28" s="10">
        <f t="shared" si="18"/>
        <v>2.4006063462877849</v>
      </c>
      <c r="AP28" s="10">
        <f t="shared" si="18"/>
        <v>2.5235595081255249</v>
      </c>
      <c r="AQ28" s="10">
        <f t="shared" si="18"/>
        <v>2.5357677601349153</v>
      </c>
      <c r="AR28" s="10">
        <f t="shared" si="18"/>
        <v>1.9446950156328322</v>
      </c>
      <c r="AS28" s="10">
        <f t="shared" si="18"/>
        <v>3.5733827501839581</v>
      </c>
      <c r="AT28" s="10">
        <f t="shared" si="18"/>
        <v>2.4348923214701168</v>
      </c>
      <c r="AU28" s="10">
        <f t="shared" si="18"/>
        <v>2.1800752460959645</v>
      </c>
      <c r="AV28" s="10">
        <f t="shared" si="18"/>
        <v>2.7004882560563126</v>
      </c>
      <c r="AW28" s="10">
        <f t="shared" si="18"/>
        <v>3.4094457048893703</v>
      </c>
      <c r="AX28" s="10">
        <f t="shared" si="18"/>
        <v>2.5614740759807733</v>
      </c>
      <c r="AZ28" s="2" t="s">
        <v>178</v>
      </c>
      <c r="BA28" s="9">
        <f t="shared" si="19"/>
        <v>0.78232857800276112</v>
      </c>
      <c r="BB28" s="9">
        <f t="shared" si="19"/>
        <v>1.037732098127311</v>
      </c>
      <c r="BC28" s="9">
        <f t="shared" si="19"/>
        <v>2.6963895800538271</v>
      </c>
      <c r="BD28" s="9">
        <f t="shared" si="19"/>
        <v>1.3159885040084707</v>
      </c>
      <c r="BE28" s="9">
        <f t="shared" si="19"/>
        <v>1.0396956599677338</v>
      </c>
      <c r="BF28" s="9">
        <f t="shared" si="19"/>
        <v>1.3806706114398424</v>
      </c>
      <c r="BG28" s="9">
        <f t="shared" si="19"/>
        <v>0.72624752189202935</v>
      </c>
      <c r="BH28" s="9">
        <f t="shared" si="19"/>
        <v>1.2629857346215587</v>
      </c>
      <c r="BI28" s="9">
        <f t="shared" si="19"/>
        <v>0.87128393368561163</v>
      </c>
      <c r="BJ28" s="9">
        <f t="shared" si="19"/>
        <v>0.55076796516818993</v>
      </c>
      <c r="BK28" s="9">
        <f t="shared" si="19"/>
        <v>0.22313680765607183</v>
      </c>
      <c r="BL28" s="9">
        <f t="shared" si="19"/>
        <v>1.1040946022041669</v>
      </c>
      <c r="BM28" s="9">
        <f t="shared" si="19"/>
        <v>1.4134133327964244</v>
      </c>
      <c r="BN28" s="9">
        <f t="shared" si="19"/>
        <v>2.7624531065059079</v>
      </c>
      <c r="BO28" s="9">
        <f t="shared" si="19"/>
        <v>0.65052072198637867</v>
      </c>
      <c r="BP28" s="9">
        <f t="shared" si="19"/>
        <v>1.2903225806451613</v>
      </c>
      <c r="BQ28" s="9">
        <f t="shared" si="19"/>
        <v>1.1124845488257107</v>
      </c>
      <c r="BR28" s="9">
        <f t="shared" si="19"/>
        <v>1.6454373769437858</v>
      </c>
      <c r="BS28" s="9">
        <f t="shared" si="19"/>
        <v>1.607893294354102</v>
      </c>
      <c r="BT28" s="9">
        <f t="shared" si="19"/>
        <v>0.45690281607421934</v>
      </c>
      <c r="BU28" s="9">
        <f t="shared" si="19"/>
        <v>1.4955853204396656</v>
      </c>
      <c r="BV28" s="9">
        <f t="shared" si="19"/>
        <v>0.45501885800378172</v>
      </c>
      <c r="BW28" s="9">
        <f t="shared" si="19"/>
        <v>2.0379852710173609</v>
      </c>
      <c r="BX28" s="23">
        <f t="shared" si="19"/>
        <v>0.35971223021582738</v>
      </c>
      <c r="BY28" s="23">
        <f t="shared" si="19"/>
        <v>2.0198493840706195</v>
      </c>
      <c r="BZ28" s="10">
        <f t="shared" si="19"/>
        <v>1.6010673782521683</v>
      </c>
      <c r="CA28" s="10">
        <f t="shared" si="19"/>
        <v>1.1347489342966361</v>
      </c>
      <c r="CB28" s="10">
        <f t="shared" si="19"/>
        <v>2.6956941261608978</v>
      </c>
      <c r="CC28" s="10">
        <f t="shared" si="19"/>
        <v>1.4510278113663846</v>
      </c>
      <c r="CD28" s="10">
        <f t="shared" si="19"/>
        <v>1.6914847477230017</v>
      </c>
      <c r="CE28" s="10">
        <f t="shared" si="19"/>
        <v>1.4602195336912107</v>
      </c>
      <c r="CF28" s="10">
        <f t="shared" si="19"/>
        <v>2.0451225450413899</v>
      </c>
      <c r="CG28" s="10">
        <f t="shared" si="19"/>
        <v>0.8216374562345129</v>
      </c>
      <c r="CH28" s="24">
        <f t="shared" si="19"/>
        <v>0.42435315612659869</v>
      </c>
      <c r="CI28" s="24">
        <f t="shared" si="19"/>
        <v>0.71586069411302733</v>
      </c>
      <c r="CJ28" s="24">
        <f t="shared" si="19"/>
        <v>0.52693731331434635</v>
      </c>
      <c r="CL28" s="2" t="s">
        <v>178</v>
      </c>
      <c r="CM28" s="9">
        <f t="shared" si="20"/>
        <v>1.092566767105962</v>
      </c>
      <c r="CN28" s="9">
        <f t="shared" si="20"/>
        <v>3.2167825860827559</v>
      </c>
      <c r="CO28" s="9">
        <f t="shared" si="20"/>
        <v>2.1261724913596662</v>
      </c>
      <c r="CP28" s="9">
        <f t="shared" si="20"/>
        <v>2.8905397751822473</v>
      </c>
      <c r="CQ28" s="9">
        <f t="shared" si="20"/>
        <v>3.3404023469486321</v>
      </c>
      <c r="CR28" s="9">
        <f t="shared" si="20"/>
        <v>2.1162486473811217</v>
      </c>
      <c r="CS28" s="9">
        <f>CS12/CS$22*100</f>
        <v>1.7773901536795886</v>
      </c>
      <c r="CT28" s="9">
        <f t="shared" si="20"/>
        <v>0.81153233535561853</v>
      </c>
      <c r="CU28" s="10">
        <f>CU12/CU$22*100</f>
        <v>2.3953929877726714</v>
      </c>
      <c r="CV28" s="10">
        <f t="shared" si="20"/>
        <v>2.3153303535399199</v>
      </c>
      <c r="CW28" s="10">
        <f t="shared" si="20"/>
        <v>2.7676983529687829</v>
      </c>
      <c r="CX28" s="10">
        <f t="shared" si="20"/>
        <v>2.4756628311599962</v>
      </c>
      <c r="CY28" s="10">
        <f t="shared" si="20"/>
        <v>1.7638100059939474</v>
      </c>
      <c r="CZ28" s="10">
        <f t="shared" si="20"/>
        <v>1.8735601389760825</v>
      </c>
      <c r="DA28" s="10">
        <f t="shared" si="20"/>
        <v>2.8847488735957132</v>
      </c>
      <c r="DB28" s="10">
        <f t="shared" si="20"/>
        <v>2.463894678318018</v>
      </c>
      <c r="DD28" s="2" t="s">
        <v>178</v>
      </c>
      <c r="DE28" s="9">
        <f t="shared" si="21"/>
        <v>3.6542160137665749</v>
      </c>
      <c r="DF28" s="9">
        <f t="shared" si="21"/>
        <v>1.3091130505378528</v>
      </c>
      <c r="DG28" s="9">
        <f t="shared" si="21"/>
        <v>1.773299748110831</v>
      </c>
      <c r="DH28" s="9">
        <f t="shared" si="21"/>
        <v>1.7473388230568387</v>
      </c>
      <c r="DI28" s="9">
        <f t="shared" si="21"/>
        <v>0.94678094478772168</v>
      </c>
      <c r="DJ28" s="9">
        <f t="shared" si="21"/>
        <v>1.0688496573285493</v>
      </c>
      <c r="DK28" s="9">
        <f t="shared" si="21"/>
        <v>1.4094362255097961</v>
      </c>
      <c r="DL28" s="9">
        <f t="shared" si="21"/>
        <v>0.9593052610320103</v>
      </c>
      <c r="DM28" s="9">
        <f t="shared" si="21"/>
        <v>1.6109785202863964</v>
      </c>
      <c r="DN28" s="9">
        <f t="shared" si="21"/>
        <v>1.6845482803569634</v>
      </c>
      <c r="DO28" s="9">
        <f t="shared" si="21"/>
        <v>1.2431776834445116</v>
      </c>
      <c r="DP28" s="9">
        <f t="shared" si="21"/>
        <v>1.6337915919505877</v>
      </c>
      <c r="DQ28" s="9">
        <f t="shared" si="21"/>
        <v>1.5089025248968917</v>
      </c>
      <c r="DR28" s="9">
        <f t="shared" si="21"/>
        <v>1.4600584023360932</v>
      </c>
      <c r="DS28" s="10">
        <f t="shared" si="21"/>
        <v>1.04519211626518</v>
      </c>
      <c r="DT28" s="10">
        <f t="shared" si="21"/>
        <v>1.1268162498764456</v>
      </c>
      <c r="DU28" s="10">
        <f t="shared" si="21"/>
        <v>1.0032330227770967</v>
      </c>
      <c r="DV28" s="10">
        <f t="shared" si="21"/>
        <v>1.1649718629677164</v>
      </c>
      <c r="DW28" s="10">
        <f t="shared" si="21"/>
        <v>1.0306183710226138</v>
      </c>
      <c r="DX28" s="10">
        <f t="shared" si="21"/>
        <v>1.0201020102010203</v>
      </c>
      <c r="DY28" s="10">
        <f t="shared" si="21"/>
        <v>0.8738449176376053</v>
      </c>
      <c r="EA28" s="2" t="s">
        <v>178</v>
      </c>
      <c r="EB28" s="10">
        <f>EB12/EB$22*100+EB13*0.9/EB$22*100</f>
        <v>0.64955274227714921</v>
      </c>
      <c r="EC28" s="10">
        <f t="shared" ref="EC28:EN28" si="25">EC12/EC$22*100+EC13*0.9/EC$22*100</f>
        <v>0.95602104636156082</v>
      </c>
      <c r="ED28" s="10">
        <f t="shared" si="25"/>
        <v>0.52874485803150395</v>
      </c>
      <c r="EE28" s="10">
        <f t="shared" si="25"/>
        <v>1.1836652178307898</v>
      </c>
      <c r="EF28" s="10">
        <f t="shared" si="25"/>
        <v>0.80593743773660109</v>
      </c>
      <c r="EG28" s="10">
        <f t="shared" si="25"/>
        <v>1.0023029938920598</v>
      </c>
      <c r="EH28" s="10">
        <f t="shared" si="25"/>
        <v>0.631940238239451</v>
      </c>
      <c r="EI28" s="10">
        <f t="shared" si="25"/>
        <v>0.44676997383779427</v>
      </c>
      <c r="EJ28" s="10">
        <f t="shared" si="25"/>
        <v>0.53018108651911466</v>
      </c>
      <c r="EK28" s="10">
        <f t="shared" si="25"/>
        <v>0.54621848739495804</v>
      </c>
      <c r="EL28" s="10">
        <f t="shared" si="25"/>
        <v>0.78010577705451589</v>
      </c>
      <c r="EM28" s="10">
        <f t="shared" si="25"/>
        <v>0.67796610169491522</v>
      </c>
      <c r="EN28" s="10">
        <f t="shared" si="25"/>
        <v>0.34627282706316731</v>
      </c>
      <c r="EP28" s="2" t="s">
        <v>178</v>
      </c>
      <c r="EQ28" s="24">
        <f t="shared" si="23"/>
        <v>0.63240313190122466</v>
      </c>
      <c r="ER28" s="24">
        <f t="shared" si="23"/>
        <v>1.0686720759944586</v>
      </c>
      <c r="ES28" s="24">
        <f t="shared" si="23"/>
        <v>0.98311817279046687</v>
      </c>
      <c r="ET28" s="24">
        <f t="shared" si="23"/>
        <v>1.1380925095335008</v>
      </c>
      <c r="EU28" s="24">
        <f t="shared" si="23"/>
        <v>0.93782563390065998</v>
      </c>
      <c r="EV28" s="24">
        <f t="shared" si="23"/>
        <v>0.45909641024615178</v>
      </c>
      <c r="EW28" s="24">
        <f t="shared" si="23"/>
        <v>1.4054120692843495</v>
      </c>
    </row>
    <row r="29" spans="1:153" x14ac:dyDescent="0.55000000000000004">
      <c r="A29" s="2" t="s">
        <v>181</v>
      </c>
      <c r="B29" s="9">
        <f>B14/B$22*100</f>
        <v>4.0591828864849501E-2</v>
      </c>
      <c r="C29" s="9">
        <f t="shared" ref="C29:Q29" si="26">C14/C$22*100</f>
        <v>2.0186523476926805E-2</v>
      </c>
      <c r="D29" s="9">
        <f t="shared" si="26"/>
        <v>2.4019302872560506E-2</v>
      </c>
      <c r="E29" s="9">
        <f t="shared" si="26"/>
        <v>2.0479213598197835E-2</v>
      </c>
      <c r="F29" s="9">
        <f t="shared" si="26"/>
        <v>2.988199998624233E-2</v>
      </c>
      <c r="G29" s="9">
        <f t="shared" si="26"/>
        <v>1.8653029587850478E-2</v>
      </c>
      <c r="H29" s="9">
        <f t="shared" si="26"/>
        <v>5.3482193521460955E-2</v>
      </c>
      <c r="I29" s="9">
        <f t="shared" si="26"/>
        <v>1.0282564882984409E-2</v>
      </c>
      <c r="J29" s="9">
        <f t="shared" si="26"/>
        <v>3.1577285406031268E-2</v>
      </c>
      <c r="K29" s="9">
        <f t="shared" si="26"/>
        <v>1.8991342226905596E-2</v>
      </c>
      <c r="L29" s="10">
        <f t="shared" si="26"/>
        <v>3.2963030906021901E-2</v>
      </c>
      <c r="M29" s="10">
        <f t="shared" si="26"/>
        <v>3.0303030303030307E-2</v>
      </c>
      <c r="N29" s="10">
        <f t="shared" si="26"/>
        <v>3.5799686220921334E-2</v>
      </c>
      <c r="O29" s="10">
        <f t="shared" si="26"/>
        <v>6.1484859353384227E-2</v>
      </c>
      <c r="P29" s="10">
        <f t="shared" si="26"/>
        <v>7.8988002354346415E-2</v>
      </c>
      <c r="Q29" s="10">
        <f t="shared" si="26"/>
        <v>6.7037596024602519E-2</v>
      </c>
      <c r="S29" s="2" t="s">
        <v>181</v>
      </c>
      <c r="T29" s="9">
        <f t="shared" ref="T29:AX34" si="27">T14/T$22*100</f>
        <v>0.13702368658641229</v>
      </c>
      <c r="U29" s="9">
        <f t="shared" si="27"/>
        <v>0.13648553665076321</v>
      </c>
      <c r="V29" s="9">
        <f t="shared" si="27"/>
        <v>3.5137673903978046E-2</v>
      </c>
      <c r="W29" s="9">
        <f t="shared" si="27"/>
        <v>0.13407833419412624</v>
      </c>
      <c r="X29" s="9">
        <f t="shared" si="27"/>
        <v>5.0921682452388227E-2</v>
      </c>
      <c r="Y29" s="9">
        <f t="shared" si="27"/>
        <v>0.12286521685710775</v>
      </c>
      <c r="Z29" s="9">
        <f t="shared" si="27"/>
        <v>3.1742178441190184E-2</v>
      </c>
      <c r="AA29" s="9">
        <f t="shared" si="27"/>
        <v>6.5535068538076946E-2</v>
      </c>
      <c r="AB29" s="9">
        <f t="shared" si="27"/>
        <v>0.13104227645803992</v>
      </c>
      <c r="AC29" s="9">
        <f t="shared" si="27"/>
        <v>9.8873049022871973E-2</v>
      </c>
      <c r="AD29" s="9">
        <f t="shared" si="27"/>
        <v>5.5227092257002203E-2</v>
      </c>
      <c r="AE29" s="9">
        <f t="shared" si="27"/>
        <v>5.42111588606791E-2</v>
      </c>
      <c r="AF29" s="9">
        <f t="shared" si="27"/>
        <v>0</v>
      </c>
      <c r="AG29" s="9">
        <f t="shared" si="27"/>
        <v>1.9999800001999978E-2</v>
      </c>
      <c r="AH29" s="9">
        <f t="shared" si="27"/>
        <v>7.4940472534451727E-2</v>
      </c>
      <c r="AI29" s="9">
        <f t="shared" si="27"/>
        <v>4.1315058305876035E-2</v>
      </c>
      <c r="AJ29" s="9">
        <f t="shared" si="27"/>
        <v>0.10436343522683394</v>
      </c>
      <c r="AK29" s="9">
        <f t="shared" si="27"/>
        <v>8.5748297264788331E-2</v>
      </c>
      <c r="AL29" s="9">
        <f t="shared" si="27"/>
        <v>7.5271007605788615E-2</v>
      </c>
      <c r="AM29" s="9">
        <f t="shared" si="27"/>
        <v>4.0094109133522855E-2</v>
      </c>
      <c r="AN29" s="10">
        <f t="shared" si="27"/>
        <v>1.0210332856851134E-2</v>
      </c>
      <c r="AO29" s="10">
        <f t="shared" si="27"/>
        <v>3.3973681947542515E-2</v>
      </c>
      <c r="AP29" s="10">
        <f t="shared" si="27"/>
        <v>3.9217838543179492E-2</v>
      </c>
      <c r="AQ29" s="10">
        <f t="shared" si="27"/>
        <v>3.3166482742104132E-2</v>
      </c>
      <c r="AR29" s="10">
        <f t="shared" si="27"/>
        <v>2.4058469587339742E-2</v>
      </c>
      <c r="AS29" s="10">
        <f t="shared" si="27"/>
        <v>4.936430282861605E-2</v>
      </c>
      <c r="AT29" s="10">
        <f t="shared" si="27"/>
        <v>2.4125146398424845E-2</v>
      </c>
      <c r="AU29" s="10">
        <f t="shared" si="27"/>
        <v>3.0923053136112971E-2</v>
      </c>
      <c r="AV29" s="10">
        <f t="shared" si="27"/>
        <v>2.513575747203373E-2</v>
      </c>
      <c r="AW29" s="10">
        <f t="shared" si="27"/>
        <v>1.0407343421518223E-2</v>
      </c>
      <c r="AX29" s="10">
        <f t="shared" si="27"/>
        <v>3.511985260787874E-2</v>
      </c>
      <c r="AZ29" s="2" t="s">
        <v>181</v>
      </c>
      <c r="BA29" s="9">
        <f t="shared" ref="BA29:CJ34" si="28">BA14/BA$22*100</f>
        <v>1.0226517359513219E-2</v>
      </c>
      <c r="BB29" s="9">
        <f t="shared" si="28"/>
        <v>9.9399626257405255E-3</v>
      </c>
      <c r="BC29" s="9">
        <f t="shared" si="28"/>
        <v>3.0467678870664712E-2</v>
      </c>
      <c r="BD29" s="9">
        <f t="shared" si="28"/>
        <v>1.008420309585035E-2</v>
      </c>
      <c r="BE29" s="9">
        <f t="shared" si="28"/>
        <v>9.9587706893461084E-3</v>
      </c>
      <c r="BF29" s="9">
        <f t="shared" si="28"/>
        <v>1.9923096846173771E-2</v>
      </c>
      <c r="BG29" s="9">
        <f t="shared" si="28"/>
        <v>1.9924486197312189E-2</v>
      </c>
      <c r="BH29" s="9">
        <f t="shared" si="28"/>
        <v>1.0095809229588798E-2</v>
      </c>
      <c r="BI29" s="9">
        <f t="shared" si="28"/>
        <v>1.0084304788027913E-2</v>
      </c>
      <c r="BJ29" s="9">
        <f t="shared" si="28"/>
        <v>1.0032203372826775E-2</v>
      </c>
      <c r="BK29" s="9">
        <f t="shared" si="28"/>
        <v>9.9171914513809696E-3</v>
      </c>
      <c r="BL29" s="9">
        <f t="shared" si="28"/>
        <v>1.0055506395302068E-2</v>
      </c>
      <c r="BM29" s="9">
        <f t="shared" si="28"/>
        <v>1.0067046529889063E-2</v>
      </c>
      <c r="BN29" s="9">
        <f t="shared" si="28"/>
        <v>2.0061387846811239E-2</v>
      </c>
      <c r="BO29" s="9">
        <f t="shared" si="28"/>
        <v>1.0180292988832218E-2</v>
      </c>
      <c r="BP29" s="9">
        <f t="shared" si="28"/>
        <v>1.0240655401945725E-2</v>
      </c>
      <c r="BQ29" s="9">
        <f t="shared" si="28"/>
        <v>2.0431304845283944E-2</v>
      </c>
      <c r="BR29" s="9">
        <f t="shared" si="28"/>
        <v>2.0090810463294091E-2</v>
      </c>
      <c r="BS29" s="9">
        <f t="shared" si="28"/>
        <v>2.0301683009521489E-2</v>
      </c>
      <c r="BT29" s="9">
        <f t="shared" si="28"/>
        <v>0</v>
      </c>
      <c r="BU29" s="9">
        <f t="shared" si="28"/>
        <v>3.0031833743768385E-2</v>
      </c>
      <c r="BV29" s="9">
        <f t="shared" si="28"/>
        <v>1.718960130236509E-2</v>
      </c>
      <c r="BW29" s="9">
        <f t="shared" si="28"/>
        <v>2.0400252963136745E-2</v>
      </c>
      <c r="BX29" s="23">
        <f t="shared" si="28"/>
        <v>9.9920063948840919E-3</v>
      </c>
      <c r="BY29" s="23">
        <f t="shared" si="28"/>
        <v>2.9923694578823993E-2</v>
      </c>
      <c r="BZ29" s="10">
        <f>0/BZ$22*100</f>
        <v>0</v>
      </c>
      <c r="CA29" s="10">
        <f t="shared" si="28"/>
        <v>2.0013208717753722E-2</v>
      </c>
      <c r="CB29" s="10">
        <f t="shared" si="28"/>
        <v>3.0153178144976488E-2</v>
      </c>
      <c r="CC29" s="10">
        <f t="shared" si="28"/>
        <v>3.0229746070133009E-2</v>
      </c>
      <c r="CD29" s="10">
        <f t="shared" si="28"/>
        <v>2.0653049422747271E-2</v>
      </c>
      <c r="CE29" s="10">
        <f t="shared" si="28"/>
        <v>2.0030446278343082E-2</v>
      </c>
      <c r="CF29" s="10">
        <f t="shared" si="28"/>
        <v>2.0288914137315369E-2</v>
      </c>
      <c r="CG29" s="10">
        <f t="shared" si="28"/>
        <v>1.0032203372826775E-2</v>
      </c>
      <c r="CH29" s="24">
        <f t="shared" si="28"/>
        <v>4.9114948625763745E-2</v>
      </c>
      <c r="CI29" s="24">
        <f t="shared" si="28"/>
        <v>0.20136728385739167</v>
      </c>
      <c r="CJ29" s="24">
        <f t="shared" si="28"/>
        <v>5.9540939357553252E-2</v>
      </c>
      <c r="CL29" s="2" t="s">
        <v>181</v>
      </c>
      <c r="CM29" s="9">
        <f t="shared" ref="CM29:DB34" si="29">CM14/CM$22*100</f>
        <v>1.5105487321364077E-2</v>
      </c>
      <c r="CN29" s="9">
        <f t="shared" si="29"/>
        <v>4.9253851746407305E-2</v>
      </c>
      <c r="CO29" s="9">
        <f t="shared" si="29"/>
        <v>2.9776443994560611E-2</v>
      </c>
      <c r="CP29" s="9">
        <f t="shared" si="29"/>
        <v>3.5499441613956968E-2</v>
      </c>
      <c r="CQ29" s="9">
        <f t="shared" si="29"/>
        <v>3.8710548519143455E-2</v>
      </c>
      <c r="CR29" s="9">
        <f t="shared" si="29"/>
        <v>2.4803236516462154E-2</v>
      </c>
      <c r="CS29" s="9">
        <f t="shared" si="29"/>
        <v>2.0049522320130728E-2</v>
      </c>
      <c r="CT29" s="9">
        <f t="shared" si="29"/>
        <v>1.1201150011451623E-2</v>
      </c>
      <c r="CU29" s="10">
        <f t="shared" si="29"/>
        <v>2.4916096098756741E-2</v>
      </c>
      <c r="CV29" s="10">
        <f t="shared" si="29"/>
        <v>1.9825642594380785E-2</v>
      </c>
      <c r="CW29" s="10">
        <f t="shared" si="29"/>
        <v>2.1910945294336202E-2</v>
      </c>
      <c r="CX29" s="10">
        <f t="shared" si="29"/>
        <v>2.1308741615571464E-2</v>
      </c>
      <c r="CY29" s="10">
        <f t="shared" si="29"/>
        <v>1.4020285218099617E-2</v>
      </c>
      <c r="CZ29" s="10">
        <f t="shared" si="29"/>
        <v>9.9990000999899999E-3</v>
      </c>
      <c r="DA29" s="10">
        <f t="shared" si="29"/>
        <v>1.5405360304132662E-2</v>
      </c>
      <c r="DB29" s="10">
        <f t="shared" si="29"/>
        <v>3.1980551658005819E-2</v>
      </c>
      <c r="DD29" s="2" t="s">
        <v>181</v>
      </c>
      <c r="DE29" s="9">
        <f t="shared" ref="DE29:DY34" si="30">DE14/DE$22*100</f>
        <v>5.0612410162971952E-2</v>
      </c>
      <c r="DF29" s="9">
        <f t="shared" si="30"/>
        <v>0</v>
      </c>
      <c r="DG29" s="9">
        <f t="shared" si="30"/>
        <v>1.0075566750629723E-2</v>
      </c>
      <c r="DH29" s="9">
        <f t="shared" si="30"/>
        <v>1.004217714400482E-2</v>
      </c>
      <c r="DI29" s="9">
        <f t="shared" si="30"/>
        <v>1.9932230416583617E-2</v>
      </c>
      <c r="DJ29" s="9">
        <f t="shared" si="30"/>
        <v>2.7008826519278981E-2</v>
      </c>
      <c r="DK29" s="9">
        <f t="shared" si="30"/>
        <v>9.9960015993602568E-3</v>
      </c>
      <c r="DL29" s="9">
        <f t="shared" si="30"/>
        <v>2.0195900232252848E-2</v>
      </c>
      <c r="DM29" s="9">
        <f t="shared" si="30"/>
        <v>1.9888623707239463E-2</v>
      </c>
      <c r="DN29" s="9">
        <f t="shared" si="30"/>
        <v>1.0027073097362877E-2</v>
      </c>
      <c r="DO29" s="9">
        <f t="shared" si="30"/>
        <v>0</v>
      </c>
      <c r="DP29" s="9">
        <f t="shared" si="30"/>
        <v>9.9621438533572405E-3</v>
      </c>
      <c r="DQ29" s="9">
        <f t="shared" si="30"/>
        <v>1.0059350165979279E-2</v>
      </c>
      <c r="DR29" s="9">
        <f t="shared" si="30"/>
        <v>0</v>
      </c>
      <c r="DS29" s="10">
        <f t="shared" si="30"/>
        <v>2.9862631893290859E-2</v>
      </c>
      <c r="DT29" s="10">
        <f t="shared" si="30"/>
        <v>3.9537412276366507E-2</v>
      </c>
      <c r="DU29" s="10">
        <f t="shared" si="30"/>
        <v>2.3371471970572176E-2</v>
      </c>
      <c r="DV29" s="10">
        <f t="shared" si="30"/>
        <v>2.9617928719518218E-2</v>
      </c>
      <c r="DW29" s="10">
        <f t="shared" si="30"/>
        <v>3.0018010806483898E-2</v>
      </c>
      <c r="DX29" s="10">
        <f t="shared" si="30"/>
        <v>3.0003000300030006E-2</v>
      </c>
      <c r="DY29" s="10">
        <f t="shared" si="30"/>
        <v>0</v>
      </c>
      <c r="EA29" s="2" t="s">
        <v>181</v>
      </c>
      <c r="EB29" s="10">
        <f t="shared" ref="EB29:EN34" si="31">EB14/EB$22*100</f>
        <v>4.0157820233517723E-2</v>
      </c>
      <c r="EC29" s="10">
        <f t="shared" si="31"/>
        <v>6.9492703266157071E-2</v>
      </c>
      <c r="ED29" s="10">
        <f t="shared" si="31"/>
        <v>1.0033109260559846E-2</v>
      </c>
      <c r="EE29" s="10">
        <f t="shared" si="31"/>
        <v>2.021631456585465E-2</v>
      </c>
      <c r="EF29" s="10">
        <f t="shared" si="31"/>
        <v>1.9924287706714488E-2</v>
      </c>
      <c r="EG29" s="10">
        <f t="shared" si="31"/>
        <v>6.0078101531991591E-2</v>
      </c>
      <c r="EH29" s="10">
        <f t="shared" si="31"/>
        <v>0</v>
      </c>
      <c r="EI29" s="10">
        <f t="shared" si="31"/>
        <v>0</v>
      </c>
      <c r="EJ29" s="10">
        <f t="shared" si="31"/>
        <v>4.0241448692152917E-2</v>
      </c>
      <c r="EK29" s="10">
        <f t="shared" si="31"/>
        <v>0</v>
      </c>
      <c r="EL29" s="10">
        <f t="shared" si="31"/>
        <v>1.0170870626525632E-2</v>
      </c>
      <c r="EM29" s="10">
        <f t="shared" si="31"/>
        <v>0</v>
      </c>
      <c r="EN29" s="10">
        <f t="shared" si="31"/>
        <v>9.9790440075840717E-3</v>
      </c>
      <c r="EP29" s="2" t="s">
        <v>181</v>
      </c>
      <c r="EQ29" s="24">
        <f t="shared" ref="EQ29:EW34" si="32">EQ14/EQ$22*100</f>
        <v>1.0038144950813092E-2</v>
      </c>
      <c r="ER29" s="24">
        <f t="shared" si="32"/>
        <v>4.9475559073817531E-2</v>
      </c>
      <c r="ES29" s="24">
        <f t="shared" si="32"/>
        <v>4.9652432969215489E-2</v>
      </c>
      <c r="ET29" s="24">
        <f t="shared" si="32"/>
        <v>8.8913477307304728E-2</v>
      </c>
      <c r="EU29" s="24">
        <f t="shared" si="32"/>
        <v>2.9772242346052694E-2</v>
      </c>
      <c r="EV29" s="24">
        <f>0/EV$22*100</f>
        <v>0</v>
      </c>
      <c r="EW29" s="24">
        <f t="shared" si="32"/>
        <v>7.1914360270397992E-2</v>
      </c>
    </row>
    <row r="30" spans="1:153" x14ac:dyDescent="0.55000000000000004">
      <c r="A30" s="2" t="s">
        <v>183</v>
      </c>
      <c r="B30" s="9">
        <f t="shared" ref="B30:Q34" si="33">B15/B$22*100</f>
        <v>1.6338211118101926</v>
      </c>
      <c r="C30" s="9">
        <f t="shared" si="33"/>
        <v>0.36335742258468251</v>
      </c>
      <c r="D30" s="9">
        <f t="shared" si="33"/>
        <v>0.50240375175105723</v>
      </c>
      <c r="E30" s="9">
        <f t="shared" si="33"/>
        <v>0.19455252918287944</v>
      </c>
      <c r="F30" s="9">
        <f t="shared" si="33"/>
        <v>0.56078553307514767</v>
      </c>
      <c r="G30" s="9">
        <f t="shared" si="33"/>
        <v>0.57558965825831765</v>
      </c>
      <c r="H30" s="9">
        <f t="shared" si="33"/>
        <v>0.63451646783016458</v>
      </c>
      <c r="I30" s="9">
        <f t="shared" si="33"/>
        <v>0.93571340435158123</v>
      </c>
      <c r="J30" s="9">
        <f t="shared" si="33"/>
        <v>0.50523656649650028</v>
      </c>
      <c r="K30" s="9">
        <f t="shared" si="33"/>
        <v>0.64770472437025406</v>
      </c>
      <c r="L30" s="10">
        <f t="shared" si="33"/>
        <v>0.50942865945670202</v>
      </c>
      <c r="M30" s="10">
        <f t="shared" si="33"/>
        <v>0.71717171717171724</v>
      </c>
      <c r="N30" s="10">
        <f t="shared" si="33"/>
        <v>0.7826209182184749</v>
      </c>
      <c r="O30" s="10">
        <f t="shared" si="33"/>
        <v>0.70707588256391862</v>
      </c>
      <c r="P30" s="10">
        <f t="shared" si="33"/>
        <v>0.65190098145612485</v>
      </c>
      <c r="Q30" s="10">
        <f t="shared" si="33"/>
        <v>1.1306340822059826</v>
      </c>
      <c r="S30" s="2" t="s">
        <v>183</v>
      </c>
      <c r="T30" s="9">
        <f t="shared" si="27"/>
        <v>0.12714375797325375</v>
      </c>
      <c r="U30" s="9">
        <f t="shared" si="27"/>
        <v>0.16458550007886152</v>
      </c>
      <c r="V30" s="9">
        <f t="shared" si="27"/>
        <v>1.0039335401136586E-2</v>
      </c>
      <c r="W30" s="9">
        <f t="shared" si="27"/>
        <v>0.11206547335628461</v>
      </c>
      <c r="X30" s="9">
        <f t="shared" si="27"/>
        <v>6.110601894286586E-2</v>
      </c>
      <c r="Y30" s="9">
        <f t="shared" si="27"/>
        <v>0.24573043371421549</v>
      </c>
      <c r="Z30" s="9">
        <f t="shared" si="27"/>
        <v>7.0264758532784964E-3</v>
      </c>
      <c r="AA30" s="9">
        <f t="shared" si="27"/>
        <v>0.13207836889981664</v>
      </c>
      <c r="AB30" s="9">
        <f t="shared" si="27"/>
        <v>5.9473033161725808E-2</v>
      </c>
      <c r="AC30" s="9">
        <f t="shared" si="27"/>
        <v>0.29661914706861586</v>
      </c>
      <c r="AD30" s="9">
        <f t="shared" si="27"/>
        <v>6.9284897558784586E-2</v>
      </c>
      <c r="AE30" s="9">
        <f t="shared" si="27"/>
        <v>8.834411073592148E-2</v>
      </c>
      <c r="AF30" s="9">
        <f t="shared" si="27"/>
        <v>0.20768431983385249</v>
      </c>
      <c r="AG30" s="9">
        <f t="shared" si="27"/>
        <v>9.9999000009999908E-2</v>
      </c>
      <c r="AH30" s="9">
        <f t="shared" si="27"/>
        <v>4.2965870919752319E-2</v>
      </c>
      <c r="AI30" s="9">
        <f t="shared" si="27"/>
        <v>4.1315058305876035E-2</v>
      </c>
      <c r="AJ30" s="9">
        <f t="shared" si="27"/>
        <v>5.2181717613416972E-2</v>
      </c>
      <c r="AK30" s="9">
        <f t="shared" si="27"/>
        <v>0.29759703168367713</v>
      </c>
      <c r="AL30" s="9">
        <f t="shared" si="27"/>
        <v>5.7949862630149881E-2</v>
      </c>
      <c r="AM30" s="9">
        <f t="shared" si="27"/>
        <v>0.10324233101882134</v>
      </c>
      <c r="AN30" s="10">
        <f t="shared" si="27"/>
        <v>0.10210332856851133</v>
      </c>
      <c r="AO30" s="10">
        <f t="shared" si="27"/>
        <v>8.093730111032188E-2</v>
      </c>
      <c r="AP30" s="10">
        <f t="shared" si="27"/>
        <v>0.5852508213366785</v>
      </c>
      <c r="AQ30" s="10">
        <f t="shared" si="27"/>
        <v>3.8191707399998692E-2</v>
      </c>
      <c r="AR30" s="10">
        <f t="shared" si="27"/>
        <v>0.55635210920723155</v>
      </c>
      <c r="AS30" s="10">
        <f t="shared" si="27"/>
        <v>0.17126390777274955</v>
      </c>
      <c r="AT30" s="10">
        <f t="shared" si="27"/>
        <v>8.9464084560825455E-2</v>
      </c>
      <c r="AU30" s="10">
        <f t="shared" si="27"/>
        <v>0.56692264082873778</v>
      </c>
      <c r="AV30" s="10">
        <f t="shared" si="27"/>
        <v>0.67062200935385996</v>
      </c>
      <c r="AW30" s="10">
        <f t="shared" si="27"/>
        <v>1.1760298066315593</v>
      </c>
      <c r="AX30" s="10">
        <f t="shared" si="27"/>
        <v>0.49067451215007718</v>
      </c>
      <c r="AZ30" s="2" t="s">
        <v>183</v>
      </c>
      <c r="BA30" s="9">
        <f t="shared" si="28"/>
        <v>0.19430382983075115</v>
      </c>
      <c r="BB30" s="9">
        <f t="shared" si="28"/>
        <v>0.25843902826925369</v>
      </c>
      <c r="BC30" s="9">
        <f t="shared" si="28"/>
        <v>0.97496572386127078</v>
      </c>
      <c r="BD30" s="9">
        <f t="shared" si="28"/>
        <v>0.22185246810870768</v>
      </c>
      <c r="BE30" s="9">
        <f t="shared" si="28"/>
        <v>0.29876312068038324</v>
      </c>
      <c r="BF30" s="9">
        <f t="shared" si="28"/>
        <v>0.30880800111569345</v>
      </c>
      <c r="BG30" s="9">
        <f t="shared" si="28"/>
        <v>0.27894280676237065</v>
      </c>
      <c r="BH30" s="9">
        <f t="shared" si="28"/>
        <v>0.30287427688766394</v>
      </c>
      <c r="BI30" s="9">
        <f t="shared" si="28"/>
        <v>0.17143318139647451</v>
      </c>
      <c r="BJ30" s="9">
        <f t="shared" si="28"/>
        <v>0.33106271130328352</v>
      </c>
      <c r="BK30" s="9">
        <f t="shared" si="28"/>
        <v>8.9254723062428723E-2</v>
      </c>
      <c r="BL30" s="9">
        <f t="shared" si="28"/>
        <v>0.25138765988255163</v>
      </c>
      <c r="BM30" s="9">
        <f t="shared" si="28"/>
        <v>0.32214548895645001</v>
      </c>
      <c r="BN30" s="9">
        <f t="shared" si="28"/>
        <v>0.66202579894477098</v>
      </c>
      <c r="BO30" s="9">
        <f t="shared" si="28"/>
        <v>0.21378615276547655</v>
      </c>
      <c r="BP30" s="9">
        <f t="shared" si="28"/>
        <v>0.2560163850486431</v>
      </c>
      <c r="BQ30" s="9">
        <f t="shared" si="28"/>
        <v>0.2656069629886913</v>
      </c>
      <c r="BR30" s="9">
        <f t="shared" si="28"/>
        <v>0.28127134648611729</v>
      </c>
      <c r="BS30" s="9">
        <f t="shared" si="28"/>
        <v>0.43648618470471195</v>
      </c>
      <c r="BT30" s="9">
        <f t="shared" si="28"/>
        <v>0.22894912352302929</v>
      </c>
      <c r="BU30" s="9">
        <f t="shared" si="28"/>
        <v>0.36038200492522066</v>
      </c>
      <c r="BV30" s="9">
        <f t="shared" si="28"/>
        <v>0.29323437515799267</v>
      </c>
      <c r="BW30" s="9">
        <f t="shared" si="28"/>
        <v>0.39780493278116652</v>
      </c>
      <c r="BX30" s="23">
        <f t="shared" si="28"/>
        <v>9.9920063948840926E-2</v>
      </c>
      <c r="BY30" s="23">
        <f t="shared" si="28"/>
        <v>0.32916064036706394</v>
      </c>
      <c r="BZ30" s="10">
        <f t="shared" si="28"/>
        <v>0.36387894960276546</v>
      </c>
      <c r="CA30" s="10">
        <f t="shared" si="28"/>
        <v>0.26017171333079842</v>
      </c>
      <c r="CB30" s="10">
        <f t="shared" si="28"/>
        <v>0.74377839424275338</v>
      </c>
      <c r="CC30" s="10">
        <f t="shared" si="28"/>
        <v>0.52398226521563884</v>
      </c>
      <c r="CD30" s="10">
        <f t="shared" si="28"/>
        <v>0.46469361201181358</v>
      </c>
      <c r="CE30" s="10">
        <f t="shared" si="28"/>
        <v>0.44066981812354777</v>
      </c>
      <c r="CF30" s="10">
        <f t="shared" si="28"/>
        <v>0.45650056808959583</v>
      </c>
      <c r="CG30" s="10">
        <f t="shared" si="28"/>
        <v>0.44141694840437806</v>
      </c>
      <c r="CH30" s="24">
        <f t="shared" si="28"/>
        <v>9.822989725152749E-2</v>
      </c>
      <c r="CI30" s="24">
        <f t="shared" si="28"/>
        <v>6.0410185157217487E-2</v>
      </c>
      <c r="CJ30" s="24">
        <f t="shared" si="28"/>
        <v>0.33739865635946847</v>
      </c>
      <c r="CL30" s="2" t="s">
        <v>183</v>
      </c>
      <c r="CM30" s="9">
        <f t="shared" si="29"/>
        <v>0.23054161140768004</v>
      </c>
      <c r="CN30" s="9">
        <f t="shared" si="29"/>
        <v>1.112345380234224</v>
      </c>
      <c r="CO30" s="9">
        <f t="shared" si="29"/>
        <v>0.43125196758710205</v>
      </c>
      <c r="CP30" s="9">
        <f t="shared" si="29"/>
        <v>0.80292771532840201</v>
      </c>
      <c r="CQ30" s="9">
        <f t="shared" si="29"/>
        <v>0.93290515995862711</v>
      </c>
      <c r="CR30" s="9">
        <f t="shared" si="29"/>
        <v>0.60177686655387352</v>
      </c>
      <c r="CS30" s="9">
        <f t="shared" si="29"/>
        <v>0.2907180736418955</v>
      </c>
      <c r="CT30" s="9">
        <f t="shared" si="29"/>
        <v>0.31058644933363172</v>
      </c>
      <c r="CU30" s="10">
        <f t="shared" si="29"/>
        <v>0.30067694407188339</v>
      </c>
      <c r="CV30" s="10">
        <f t="shared" si="29"/>
        <v>0.41094608006552691</v>
      </c>
      <c r="CW30" s="10">
        <f t="shared" si="29"/>
        <v>0.69192458824219572</v>
      </c>
      <c r="CX30" s="10">
        <f t="shared" si="29"/>
        <v>0.41093998411967542</v>
      </c>
      <c r="CY30" s="10">
        <f t="shared" si="29"/>
        <v>0.57123392239576709</v>
      </c>
      <c r="CZ30" s="10">
        <f t="shared" si="29"/>
        <v>0.54102806152250515</v>
      </c>
      <c r="DA30" s="10">
        <f t="shared" si="29"/>
        <v>0.31051116347731633</v>
      </c>
      <c r="DB30" s="10">
        <f t="shared" si="29"/>
        <v>0.80126656205463997</v>
      </c>
      <c r="DD30" s="2" t="s">
        <v>183</v>
      </c>
      <c r="DE30" s="9">
        <f t="shared" si="30"/>
        <v>0.78955359854236251</v>
      </c>
      <c r="DF30" s="9">
        <f t="shared" si="30"/>
        <v>0.36533387456870303</v>
      </c>
      <c r="DG30" s="9">
        <f t="shared" si="30"/>
        <v>0.48362720403022658</v>
      </c>
      <c r="DH30" s="9">
        <f t="shared" si="30"/>
        <v>0.2510544286001205</v>
      </c>
      <c r="DI30" s="9">
        <f t="shared" si="30"/>
        <v>4.9830576041459046E-2</v>
      </c>
      <c r="DJ30" s="9">
        <f t="shared" si="30"/>
        <v>0.32343867277227045</v>
      </c>
      <c r="DK30" s="9">
        <f t="shared" si="30"/>
        <v>0.16993202718912437</v>
      </c>
      <c r="DL30" s="9">
        <f t="shared" si="30"/>
        <v>0.14137130162576997</v>
      </c>
      <c r="DM30" s="9">
        <f t="shared" si="30"/>
        <v>0.28838504375497215</v>
      </c>
      <c r="DN30" s="9">
        <f t="shared" si="30"/>
        <v>0.37100170460242649</v>
      </c>
      <c r="DO30" s="9">
        <f t="shared" si="30"/>
        <v>0.33353547604608852</v>
      </c>
      <c r="DP30" s="9">
        <f t="shared" si="30"/>
        <v>0.15939430165371585</v>
      </c>
      <c r="DQ30" s="9">
        <f t="shared" si="30"/>
        <v>0.20118700331958556</v>
      </c>
      <c r="DR30" s="9">
        <f t="shared" si="30"/>
        <v>0.27001080043201731</v>
      </c>
      <c r="DS30" s="10">
        <f t="shared" si="30"/>
        <v>0.2787178976707147</v>
      </c>
      <c r="DT30" s="10">
        <f t="shared" si="30"/>
        <v>0.2471088267272907</v>
      </c>
      <c r="DU30" s="10">
        <f t="shared" si="30"/>
        <v>0.34074340719510648</v>
      </c>
      <c r="DV30" s="10">
        <f t="shared" si="30"/>
        <v>0.29617928719518216</v>
      </c>
      <c r="DW30" s="10">
        <f t="shared" si="30"/>
        <v>0.24014408645187119</v>
      </c>
      <c r="DX30" s="10">
        <f t="shared" si="30"/>
        <v>0.24002400240024005</v>
      </c>
      <c r="DY30" s="10">
        <f t="shared" si="30"/>
        <v>0.1004419445560466</v>
      </c>
      <c r="EA30" s="2" t="s">
        <v>183</v>
      </c>
      <c r="EB30" s="10">
        <f t="shared" si="31"/>
        <v>0.16063128093407089</v>
      </c>
      <c r="EC30" s="10">
        <f t="shared" si="31"/>
        <v>0.2084781097984712</v>
      </c>
      <c r="ED30" s="10">
        <f t="shared" si="31"/>
        <v>0.10033109260559846</v>
      </c>
      <c r="EE30" s="10">
        <f t="shared" si="31"/>
        <v>0.21227130294147381</v>
      </c>
      <c r="EF30" s="10">
        <f t="shared" si="31"/>
        <v>0.14943215780035868</v>
      </c>
      <c r="EG30" s="10">
        <f t="shared" si="31"/>
        <v>0.11014318614198459</v>
      </c>
      <c r="EH30" s="10">
        <f t="shared" si="31"/>
        <v>0.21199273167777105</v>
      </c>
      <c r="EI30" s="10">
        <f t="shared" si="31"/>
        <v>0.17106057556852486</v>
      </c>
      <c r="EJ30" s="10">
        <f t="shared" si="31"/>
        <v>0.13078470824949698</v>
      </c>
      <c r="EK30" s="10">
        <f t="shared" si="31"/>
        <v>0.10004001600640257</v>
      </c>
      <c r="EL30" s="10">
        <f t="shared" si="31"/>
        <v>0.24410089503661514</v>
      </c>
      <c r="EM30" s="10">
        <f t="shared" si="31"/>
        <v>0.18159806295399514</v>
      </c>
      <c r="EN30" s="10">
        <f t="shared" si="31"/>
        <v>9.9790440075840731E-2</v>
      </c>
      <c r="EP30" s="2" t="s">
        <v>183</v>
      </c>
      <c r="EQ30" s="24">
        <f t="shared" si="32"/>
        <v>0.17064846416382254</v>
      </c>
      <c r="ER30" s="24">
        <f t="shared" si="32"/>
        <v>0.17811201266574309</v>
      </c>
      <c r="ES30" s="24">
        <f t="shared" si="32"/>
        <v>0.16881827209533268</v>
      </c>
      <c r="ET30" s="24">
        <f t="shared" si="32"/>
        <v>5.9275651538203147E-2</v>
      </c>
      <c r="EU30" s="24">
        <f t="shared" si="32"/>
        <v>8.9316727038158086E-2</v>
      </c>
      <c r="EV30" s="24">
        <f t="shared" si="32"/>
        <v>0.13002730573420421</v>
      </c>
      <c r="EW30" s="24">
        <f t="shared" si="32"/>
        <v>8.2187840309026275E-2</v>
      </c>
    </row>
    <row r="31" spans="1:153" x14ac:dyDescent="0.55000000000000004">
      <c r="A31" s="2" t="s">
        <v>184</v>
      </c>
      <c r="B31" s="9">
        <f t="shared" si="33"/>
        <v>5.8046315276734779</v>
      </c>
      <c r="C31" s="9">
        <f t="shared" si="33"/>
        <v>3.0784448302313376</v>
      </c>
      <c r="D31" s="9">
        <f t="shared" si="33"/>
        <v>2.6541329674179361</v>
      </c>
      <c r="E31" s="9">
        <f t="shared" si="33"/>
        <v>1.8533688306369041</v>
      </c>
      <c r="F31" s="9">
        <f t="shared" si="33"/>
        <v>2.8397860653592293</v>
      </c>
      <c r="G31" s="9">
        <f t="shared" si="33"/>
        <v>3.0945464902180633</v>
      </c>
      <c r="H31" s="9">
        <f t="shared" si="33"/>
        <v>3.6058381148411067</v>
      </c>
      <c r="I31" s="9">
        <f t="shared" si="33"/>
        <v>4.2981121210874829</v>
      </c>
      <c r="J31" s="9">
        <f t="shared" si="33"/>
        <v>1.7367506973317199</v>
      </c>
      <c r="K31" s="9">
        <f t="shared" si="33"/>
        <v>3.9002219668097706</v>
      </c>
      <c r="L31" s="10">
        <f t="shared" si="33"/>
        <v>2.5841018470872319</v>
      </c>
      <c r="M31" s="10">
        <f t="shared" si="33"/>
        <v>3.525252525252526</v>
      </c>
      <c r="N31" s="10">
        <f t="shared" si="33"/>
        <v>3.8166443254415579</v>
      </c>
      <c r="O31" s="10">
        <f t="shared" si="33"/>
        <v>3.5968642721729776</v>
      </c>
      <c r="P31" s="10">
        <f t="shared" si="33"/>
        <v>2.3846377925964073</v>
      </c>
      <c r="Q31" s="10">
        <f t="shared" si="33"/>
        <v>4.4905183725136739</v>
      </c>
      <c r="S31" s="2" t="s">
        <v>184</v>
      </c>
      <c r="T31" s="9">
        <f t="shared" si="27"/>
        <v>3.4722354856029063</v>
      </c>
      <c r="U31" s="9">
        <f t="shared" si="27"/>
        <v>3.7804486512016546</v>
      </c>
      <c r="V31" s="9">
        <f t="shared" si="27"/>
        <v>1.6123172654225355</v>
      </c>
      <c r="W31" s="9">
        <f t="shared" si="27"/>
        <v>2.6985766218026752</v>
      </c>
      <c r="X31" s="9">
        <f t="shared" si="27"/>
        <v>1.4869131276097358</v>
      </c>
      <c r="Y31" s="9">
        <f t="shared" si="27"/>
        <v>4.2388499815702172</v>
      </c>
      <c r="Z31" s="9">
        <f t="shared" si="27"/>
        <v>1.0288768213729227</v>
      </c>
      <c r="AA31" s="9">
        <f t="shared" si="27"/>
        <v>1.6545084226305271</v>
      </c>
      <c r="AB31" s="9">
        <f t="shared" si="27"/>
        <v>2.3466647661101301</v>
      </c>
      <c r="AC31" s="9">
        <f t="shared" si="27"/>
        <v>2.6120645297981175</v>
      </c>
      <c r="AD31" s="9">
        <f t="shared" si="27"/>
        <v>1.0442941081324053</v>
      </c>
      <c r="AE31" s="9">
        <f t="shared" si="27"/>
        <v>0.82922994849853571</v>
      </c>
      <c r="AF31" s="9">
        <f t="shared" si="27"/>
        <v>0.93457943925233622</v>
      </c>
      <c r="AG31" s="9">
        <f t="shared" si="27"/>
        <v>0.75999240007599922</v>
      </c>
      <c r="AH31" s="9">
        <f t="shared" si="27"/>
        <v>1.7156372178887147</v>
      </c>
      <c r="AI31" s="9">
        <f t="shared" si="27"/>
        <v>0.57841081628226454</v>
      </c>
      <c r="AJ31" s="9">
        <f t="shared" si="27"/>
        <v>2.0455233304459446</v>
      </c>
      <c r="AK31" s="9">
        <f t="shared" si="27"/>
        <v>2.1033552917303959</v>
      </c>
      <c r="AL31" s="9">
        <f t="shared" si="27"/>
        <v>1.3927949742487746</v>
      </c>
      <c r="AM31" s="9">
        <f t="shared" si="27"/>
        <v>1.1015856484435405</v>
      </c>
      <c r="AN31" s="10">
        <f t="shared" si="27"/>
        <v>0.70451296712272815</v>
      </c>
      <c r="AO31" s="10">
        <f t="shared" si="27"/>
        <v>0.79638307388798202</v>
      </c>
      <c r="AP31" s="10">
        <f t="shared" si="27"/>
        <v>0.38614487180976731</v>
      </c>
      <c r="AQ31" s="10">
        <f t="shared" si="27"/>
        <v>0.74976351895786908</v>
      </c>
      <c r="AR31" s="10">
        <f t="shared" si="27"/>
        <v>0.36488678874131936</v>
      </c>
      <c r="AS31" s="10">
        <f t="shared" si="27"/>
        <v>1.6683119486569014</v>
      </c>
      <c r="AT31" s="10">
        <f t="shared" si="27"/>
        <v>0.84438012394486939</v>
      </c>
      <c r="AU31" s="10">
        <f t="shared" si="27"/>
        <v>0.21646137195279078</v>
      </c>
      <c r="AV31" s="10">
        <f t="shared" si="27"/>
        <v>0.37402007118386194</v>
      </c>
      <c r="AW31" s="10">
        <f t="shared" si="27"/>
        <v>0.2497762421164374</v>
      </c>
      <c r="AX31" s="10">
        <f t="shared" si="27"/>
        <v>0.23279445157222475</v>
      </c>
      <c r="AZ31" s="2" t="s">
        <v>184</v>
      </c>
      <c r="BA31" s="9">
        <f t="shared" si="28"/>
        <v>2.5566293398783047</v>
      </c>
      <c r="BB31" s="9">
        <f t="shared" si="28"/>
        <v>1.4512345433581166</v>
      </c>
      <c r="BC31" s="9">
        <f t="shared" si="28"/>
        <v>2.5897527040065005</v>
      </c>
      <c r="BD31" s="9">
        <f t="shared" si="28"/>
        <v>1.1092623405435387</v>
      </c>
      <c r="BE31" s="9">
        <f t="shared" si="28"/>
        <v>1.3543928137510708</v>
      </c>
      <c r="BF31" s="9">
        <f t="shared" si="28"/>
        <v>1.2850397465782082</v>
      </c>
      <c r="BG31" s="9">
        <f t="shared" si="28"/>
        <v>0.80694169099114377</v>
      </c>
      <c r="BH31" s="9">
        <f t="shared" si="28"/>
        <v>0.91871863989258074</v>
      </c>
      <c r="BI31" s="9">
        <f t="shared" si="28"/>
        <v>0.8773345165584282</v>
      </c>
      <c r="BJ31" s="9">
        <f t="shared" si="28"/>
        <v>2.1769881319034101</v>
      </c>
      <c r="BK31" s="9">
        <f t="shared" si="28"/>
        <v>0.1289234888679526</v>
      </c>
      <c r="BL31" s="9">
        <f t="shared" si="28"/>
        <v>1.0960501970879253</v>
      </c>
      <c r="BM31" s="9">
        <f t="shared" si="28"/>
        <v>1.2583808162361327</v>
      </c>
      <c r="BN31" s="9">
        <f t="shared" si="28"/>
        <v>1.9559853150640956</v>
      </c>
      <c r="BO31" s="9">
        <f t="shared" si="28"/>
        <v>0.74316138818475186</v>
      </c>
      <c r="BP31" s="9">
        <f t="shared" si="28"/>
        <v>1.1264720942140296</v>
      </c>
      <c r="BQ31" s="9">
        <f t="shared" si="28"/>
        <v>1.0011339374189132</v>
      </c>
      <c r="BR31" s="9">
        <f t="shared" si="28"/>
        <v>0.95431349700646917</v>
      </c>
      <c r="BS31" s="9">
        <f t="shared" si="28"/>
        <v>1.1470450900379638</v>
      </c>
      <c r="BT31" s="9">
        <f t="shared" si="28"/>
        <v>0.587304273385162</v>
      </c>
      <c r="BU31" s="9">
        <f t="shared" si="28"/>
        <v>1.0411035697839708</v>
      </c>
      <c r="BV31" s="9">
        <f t="shared" si="28"/>
        <v>0.96059536689687242</v>
      </c>
      <c r="BW31" s="9">
        <f t="shared" si="28"/>
        <v>1.4790183398274137</v>
      </c>
      <c r="BX31" s="23">
        <f t="shared" si="28"/>
        <v>1.1290967226219024</v>
      </c>
      <c r="BY31" s="23">
        <f t="shared" si="28"/>
        <v>1.8053962395890477</v>
      </c>
      <c r="BZ31" s="10">
        <f t="shared" si="28"/>
        <v>0.4952796814037641</v>
      </c>
      <c r="CA31" s="10">
        <f t="shared" si="28"/>
        <v>0.82054155742790247</v>
      </c>
      <c r="CB31" s="10">
        <f t="shared" si="28"/>
        <v>1.9599565794234715</v>
      </c>
      <c r="CC31" s="10">
        <f t="shared" si="28"/>
        <v>0.33252720677146308</v>
      </c>
      <c r="CD31" s="10">
        <f t="shared" si="28"/>
        <v>0.61959148268241804</v>
      </c>
      <c r="CE31" s="10">
        <f t="shared" si="28"/>
        <v>0.37056325614934704</v>
      </c>
      <c r="CF31" s="10">
        <f t="shared" si="28"/>
        <v>0.22317805551046904</v>
      </c>
      <c r="CG31" s="10">
        <f t="shared" si="28"/>
        <v>1.2339610148576932</v>
      </c>
      <c r="CH31" s="24">
        <f t="shared" si="28"/>
        <v>0.21610577395336042</v>
      </c>
      <c r="CI31" s="24">
        <f t="shared" si="28"/>
        <v>0.25170910482173953</v>
      </c>
      <c r="CJ31" s="24">
        <f t="shared" si="28"/>
        <v>0.66487382282601148</v>
      </c>
      <c r="CL31" s="2" t="s">
        <v>184</v>
      </c>
      <c r="CM31" s="9">
        <f t="shared" si="29"/>
        <v>1.4133203134122994</v>
      </c>
      <c r="CN31" s="9">
        <f t="shared" si="29"/>
        <v>3.026381124601222</v>
      </c>
      <c r="CO31" s="9">
        <f t="shared" si="29"/>
        <v>1.8152699100759413</v>
      </c>
      <c r="CP31" s="9">
        <f t="shared" si="29"/>
        <v>2.3987465495436009</v>
      </c>
      <c r="CQ31" s="9">
        <f t="shared" si="29"/>
        <v>2.4576533783856305</v>
      </c>
      <c r="CR31" s="9">
        <f t="shared" si="29"/>
        <v>2.1663967195939446</v>
      </c>
      <c r="CS31" s="9">
        <f t="shared" si="29"/>
        <v>1.5538379798101312</v>
      </c>
      <c r="CT31" s="9">
        <f t="shared" si="29"/>
        <v>0.42079454425846879</v>
      </c>
      <c r="CU31" s="10">
        <f t="shared" si="29"/>
        <v>1.4131816371378521</v>
      </c>
      <c r="CV31" s="10">
        <f t="shared" si="29"/>
        <v>1.5736227943972618</v>
      </c>
      <c r="CW31" s="10">
        <f t="shared" si="29"/>
        <v>0.70195248082541595</v>
      </c>
      <c r="CX31" s="10">
        <f t="shared" si="29"/>
        <v>1.0223384970782168</v>
      </c>
      <c r="CY31" s="10">
        <f t="shared" si="29"/>
        <v>0.5511906268731086</v>
      </c>
      <c r="CZ31" s="10">
        <f t="shared" si="29"/>
        <v>0.22041883987953909</v>
      </c>
      <c r="DA31" s="10">
        <f t="shared" si="29"/>
        <v>1.071764338453963</v>
      </c>
      <c r="DB31" s="10">
        <f t="shared" si="29"/>
        <v>2.714290478960093</v>
      </c>
      <c r="DD31" s="2" t="s">
        <v>184</v>
      </c>
      <c r="DE31" s="9">
        <f t="shared" si="30"/>
        <v>3.5833586395384152</v>
      </c>
      <c r="DF31" s="9">
        <f t="shared" si="30"/>
        <v>1.43089100872742</v>
      </c>
      <c r="DG31" s="9">
        <f t="shared" si="30"/>
        <v>1.3702770780856421</v>
      </c>
      <c r="DH31" s="9">
        <f t="shared" si="30"/>
        <v>1.12472384012854</v>
      </c>
      <c r="DI31" s="9">
        <f t="shared" si="30"/>
        <v>1.4450867052023122</v>
      </c>
      <c r="DJ31" s="9">
        <f t="shared" si="30"/>
        <v>1.1806012235247889</v>
      </c>
      <c r="DK31" s="9">
        <f t="shared" si="30"/>
        <v>1.4794082367053178</v>
      </c>
      <c r="DL31" s="9">
        <f t="shared" si="30"/>
        <v>0.92901141068363113</v>
      </c>
      <c r="DM31" s="9">
        <f t="shared" si="30"/>
        <v>1.1038186157517902</v>
      </c>
      <c r="DN31" s="9">
        <f t="shared" si="30"/>
        <v>1.1430863330993679</v>
      </c>
      <c r="DO31" s="9">
        <f t="shared" si="30"/>
        <v>1.4453203961997168</v>
      </c>
      <c r="DP31" s="9">
        <f t="shared" si="30"/>
        <v>0.89659294680215185</v>
      </c>
      <c r="DQ31" s="9">
        <f t="shared" si="30"/>
        <v>0.8550447641082386</v>
      </c>
      <c r="DR31" s="9">
        <f t="shared" si="30"/>
        <v>0.87003480139205558</v>
      </c>
      <c r="DS31" s="10">
        <f t="shared" si="30"/>
        <v>0.76647421859446541</v>
      </c>
      <c r="DT31" s="10">
        <f t="shared" si="30"/>
        <v>0.63259859642186411</v>
      </c>
      <c r="DU31" s="10">
        <f t="shared" si="30"/>
        <v>0.51463311057196015</v>
      </c>
      <c r="DV31" s="10">
        <f t="shared" si="30"/>
        <v>0.68121236054891898</v>
      </c>
      <c r="DW31" s="10">
        <f t="shared" si="30"/>
        <v>0.61036621973183913</v>
      </c>
      <c r="DX31" s="10">
        <f t="shared" si="30"/>
        <v>0.67006700670067021</v>
      </c>
      <c r="DY31" s="10">
        <f t="shared" si="30"/>
        <v>0.65287263961430286</v>
      </c>
      <c r="EA31" s="2" t="s">
        <v>184</v>
      </c>
      <c r="EB31" s="10">
        <f t="shared" si="31"/>
        <v>0.82323531478711331</v>
      </c>
      <c r="EC31" s="10">
        <f t="shared" si="31"/>
        <v>0.46659386478705461</v>
      </c>
      <c r="ED31" s="10">
        <f t="shared" si="31"/>
        <v>0.62205277415471039</v>
      </c>
      <c r="EE31" s="10">
        <f t="shared" si="31"/>
        <v>0.6064894369756394</v>
      </c>
      <c r="EF31" s="10">
        <f t="shared" si="31"/>
        <v>0.51803148037457669</v>
      </c>
      <c r="EG31" s="10">
        <f t="shared" si="31"/>
        <v>0.35045559226995093</v>
      </c>
      <c r="EH31" s="10">
        <f t="shared" si="31"/>
        <v>0.7066424389259035</v>
      </c>
      <c r="EI31" s="10">
        <f t="shared" si="31"/>
        <v>0.76474139665928753</v>
      </c>
      <c r="EJ31" s="10">
        <f t="shared" si="31"/>
        <v>0.82494969818913466</v>
      </c>
      <c r="EK31" s="10">
        <f t="shared" si="31"/>
        <v>0.39015606242497003</v>
      </c>
      <c r="EL31" s="10">
        <f t="shared" si="31"/>
        <v>0.63059397884458912</v>
      </c>
      <c r="EM31" s="10">
        <f t="shared" si="31"/>
        <v>0.86763518966908781</v>
      </c>
      <c r="EN31" s="10">
        <f t="shared" si="31"/>
        <v>0.49895220037920368</v>
      </c>
      <c r="EP31" s="2" t="s">
        <v>184</v>
      </c>
      <c r="EQ31" s="24">
        <f t="shared" si="32"/>
        <v>1.2447299739008231</v>
      </c>
      <c r="ER31" s="24">
        <f t="shared" si="32"/>
        <v>0.94003562240253302</v>
      </c>
      <c r="ES31" s="24">
        <f t="shared" si="32"/>
        <v>0.5561072492552136</v>
      </c>
      <c r="ET31" s="24">
        <f t="shared" si="32"/>
        <v>0.44456738653652367</v>
      </c>
      <c r="EU31" s="24">
        <f t="shared" si="32"/>
        <v>0.54582444301096611</v>
      </c>
      <c r="EV31" s="24">
        <f t="shared" si="32"/>
        <v>2.8305944248292145</v>
      </c>
      <c r="EW31" s="24">
        <f t="shared" si="32"/>
        <v>0.39039224146787482</v>
      </c>
    </row>
    <row r="32" spans="1:153" ht="18" x14ac:dyDescent="0.7">
      <c r="A32" s="2" t="s">
        <v>185</v>
      </c>
      <c r="B32" s="9">
        <f t="shared" si="33"/>
        <v>3.7547441699985784</v>
      </c>
      <c r="C32" s="9">
        <f t="shared" si="33"/>
        <v>5.1677500100932621</v>
      </c>
      <c r="D32" s="9">
        <f t="shared" si="33"/>
        <v>6.0228401952945463</v>
      </c>
      <c r="E32" s="9">
        <f t="shared" si="33"/>
        <v>4.4235101372107319</v>
      </c>
      <c r="F32" s="9">
        <f t="shared" si="33"/>
        <v>5.2522595309151932</v>
      </c>
      <c r="G32" s="9">
        <f t="shared" si="33"/>
        <v>5.2063789297511942</v>
      </c>
      <c r="H32" s="9">
        <f t="shared" si="33"/>
        <v>5.5212847021034159</v>
      </c>
      <c r="I32" s="9">
        <f t="shared" si="33"/>
        <v>4.6682844568749218</v>
      </c>
      <c r="J32" s="9">
        <f t="shared" si="33"/>
        <v>4.8418504289247943</v>
      </c>
      <c r="K32" s="9">
        <f t="shared" si="33"/>
        <v>5.3385662544159365</v>
      </c>
      <c r="L32" s="10">
        <f t="shared" si="33"/>
        <v>5.2481140721284563</v>
      </c>
      <c r="M32" s="10">
        <f t="shared" si="33"/>
        <v>4.0909090909090917</v>
      </c>
      <c r="N32" s="10">
        <f t="shared" si="33"/>
        <v>3.7689114104803298</v>
      </c>
      <c r="O32" s="10">
        <f t="shared" si="33"/>
        <v>4.0477532407644627</v>
      </c>
      <c r="P32" s="10">
        <f t="shared" si="33"/>
        <v>5.5871513564061743</v>
      </c>
      <c r="Q32" s="10">
        <f t="shared" si="33"/>
        <v>3.4509353535649865</v>
      </c>
      <c r="S32" s="2" t="s">
        <v>185</v>
      </c>
      <c r="T32" s="9">
        <f t="shared" si="27"/>
        <v>4.3178423838694666</v>
      </c>
      <c r="U32" s="9">
        <f t="shared" si="27"/>
        <v>4.1347089044201795</v>
      </c>
      <c r="V32" s="9">
        <f t="shared" si="27"/>
        <v>4.6662830944482838</v>
      </c>
      <c r="W32" s="9">
        <f t="shared" si="27"/>
        <v>4.3245265700523401</v>
      </c>
      <c r="X32" s="9">
        <f t="shared" si="27"/>
        <v>3.421937060800488</v>
      </c>
      <c r="Y32" s="9">
        <f t="shared" si="27"/>
        <v>3.3787934635704628</v>
      </c>
      <c r="Z32" s="9">
        <f t="shared" si="27"/>
        <v>4.0241630993990709</v>
      </c>
      <c r="AA32" s="9">
        <f t="shared" si="27"/>
        <v>3.318090931674019</v>
      </c>
      <c r="AB32" s="9">
        <f t="shared" si="27"/>
        <v>3.6459993380671567</v>
      </c>
      <c r="AC32" s="9">
        <f t="shared" si="27"/>
        <v>2.6796614102525305</v>
      </c>
      <c r="AD32" s="9">
        <f t="shared" si="27"/>
        <v>4.1189369534222369</v>
      </c>
      <c r="AE32" s="9">
        <f t="shared" si="27"/>
        <v>3.9674537003222925</v>
      </c>
      <c r="AF32" s="9">
        <f t="shared" si="27"/>
        <v>3.426791277258566</v>
      </c>
      <c r="AG32" s="9">
        <f t="shared" si="27"/>
        <v>3.9799602003979957</v>
      </c>
      <c r="AH32" s="9">
        <f t="shared" si="27"/>
        <v>3.950861712016295</v>
      </c>
      <c r="AI32" s="9">
        <f t="shared" si="27"/>
        <v>3.9249305390582232</v>
      </c>
      <c r="AJ32" s="9">
        <f t="shared" si="27"/>
        <v>3.4439933624855192</v>
      </c>
      <c r="AK32" s="9">
        <f t="shared" si="27"/>
        <v>2.6057394333523325</v>
      </c>
      <c r="AL32" s="9">
        <f t="shared" si="27"/>
        <v>4.1444143136183058</v>
      </c>
      <c r="AM32" s="9">
        <f t="shared" si="27"/>
        <v>3.8851191750383642</v>
      </c>
      <c r="AN32" s="10">
        <f t="shared" si="27"/>
        <v>2.8384725342046147</v>
      </c>
      <c r="AO32" s="10">
        <f t="shared" si="27"/>
        <v>4.0128913735685519</v>
      </c>
      <c r="AP32" s="10">
        <f t="shared" si="27"/>
        <v>3.0237959102395058</v>
      </c>
      <c r="AQ32" s="10">
        <f t="shared" si="27"/>
        <v>3.2432799942051527</v>
      </c>
      <c r="AR32" s="10">
        <f t="shared" si="27"/>
        <v>3.5155438684500195</v>
      </c>
      <c r="AS32" s="10">
        <f t="shared" si="27"/>
        <v>2.7462671328736192</v>
      </c>
      <c r="AT32" s="10">
        <f t="shared" si="27"/>
        <v>3.0558518771338137</v>
      </c>
      <c r="AU32" s="10">
        <f t="shared" si="27"/>
        <v>2.8861516260372104</v>
      </c>
      <c r="AV32" s="10">
        <f t="shared" si="27"/>
        <v>3.3450666043782489</v>
      </c>
      <c r="AW32" s="10">
        <f t="shared" si="27"/>
        <v>2.9140561580251028</v>
      </c>
      <c r="AX32" s="10">
        <f t="shared" si="27"/>
        <v>3.4236839170880642</v>
      </c>
      <c r="AZ32" s="2" t="s">
        <v>185</v>
      </c>
      <c r="BA32" s="9">
        <f t="shared" si="28"/>
        <v>4.653065398578514</v>
      </c>
      <c r="BB32" s="9">
        <f t="shared" si="28"/>
        <v>3.657906246272514</v>
      </c>
      <c r="BC32" s="9">
        <f t="shared" si="28"/>
        <v>3.4428477123851122</v>
      </c>
      <c r="BD32" s="9">
        <f t="shared" si="28"/>
        <v>2.9950083194675541</v>
      </c>
      <c r="BE32" s="9">
        <f t="shared" si="28"/>
        <v>3.3162706395522537</v>
      </c>
      <c r="BF32" s="9">
        <f t="shared" si="28"/>
        <v>3.5861574323112788</v>
      </c>
      <c r="BG32" s="9">
        <f t="shared" si="28"/>
        <v>3.6063320017135059</v>
      </c>
      <c r="BH32" s="9">
        <f t="shared" si="28"/>
        <v>3.2003715257796497</v>
      </c>
      <c r="BI32" s="9">
        <f t="shared" si="28"/>
        <v>3.0857972651365411</v>
      </c>
      <c r="BJ32" s="9">
        <f t="shared" si="28"/>
        <v>4.2837508401970323</v>
      </c>
      <c r="BK32" s="9">
        <f t="shared" si="28"/>
        <v>2.7470620320325283</v>
      </c>
      <c r="BL32" s="9">
        <f t="shared" si="28"/>
        <v>3.0367629313812241</v>
      </c>
      <c r="BM32" s="9">
        <f t="shared" si="28"/>
        <v>3.1107173777357202</v>
      </c>
      <c r="BN32" s="9">
        <f t="shared" si="28"/>
        <v>3.7615102212771077</v>
      </c>
      <c r="BO32" s="9">
        <f t="shared" si="28"/>
        <v>3.5427419601136116</v>
      </c>
      <c r="BP32" s="9">
        <f t="shared" si="28"/>
        <v>3.5330261136712746</v>
      </c>
      <c r="BQ32" s="9">
        <f t="shared" si="28"/>
        <v>3.2690087752454313</v>
      </c>
      <c r="BR32" s="9">
        <f t="shared" si="28"/>
        <v>3.0839394061156424</v>
      </c>
      <c r="BS32" s="9">
        <f t="shared" si="28"/>
        <v>3.4715877946281739</v>
      </c>
      <c r="BT32" s="9">
        <f t="shared" si="28"/>
        <v>3.8622721707363201</v>
      </c>
      <c r="BU32" s="9">
        <f t="shared" si="28"/>
        <v>3.4036078242937506</v>
      </c>
      <c r="BV32" s="9">
        <f t="shared" si="28"/>
        <v>3.3974741397615702</v>
      </c>
      <c r="BW32" s="9">
        <f t="shared" si="28"/>
        <v>3.3660417389175628</v>
      </c>
      <c r="BX32" s="23">
        <f t="shared" si="28"/>
        <v>3.0675459632294162</v>
      </c>
      <c r="BY32" s="23">
        <f t="shared" si="28"/>
        <v>4.4187322328063425</v>
      </c>
      <c r="BZ32" s="10">
        <f t="shared" si="28"/>
        <v>3.0626478258232761</v>
      </c>
      <c r="CA32" s="10">
        <f t="shared" si="28"/>
        <v>3.802509656373207</v>
      </c>
      <c r="CB32" s="10">
        <f t="shared" si="28"/>
        <v>3.1158284083142371</v>
      </c>
      <c r="CC32" s="10">
        <f t="shared" si="28"/>
        <v>2.9423619508262795</v>
      </c>
      <c r="CD32" s="10">
        <f t="shared" si="28"/>
        <v>3.0773043639893434</v>
      </c>
      <c r="CE32" s="10">
        <f t="shared" si="28"/>
        <v>4.5268808589055363</v>
      </c>
      <c r="CF32" s="10">
        <f t="shared" si="28"/>
        <v>2.7795812368122057</v>
      </c>
      <c r="CG32" s="10">
        <f t="shared" si="28"/>
        <v>3.2704982995415279</v>
      </c>
      <c r="CH32" s="24">
        <f t="shared" si="28"/>
        <v>5.4419363077346219</v>
      </c>
      <c r="CI32" s="24">
        <f t="shared" si="28"/>
        <v>3.3326285478398319</v>
      </c>
      <c r="CJ32" s="24">
        <f t="shared" si="28"/>
        <v>7.1548362127993164</v>
      </c>
      <c r="CL32" s="2" t="s">
        <v>185</v>
      </c>
      <c r="CM32" s="9">
        <f t="shared" si="29"/>
        <v>3.1273470764867901</v>
      </c>
      <c r="CN32" s="9">
        <f t="shared" si="29"/>
        <v>3.7378813227690584</v>
      </c>
      <c r="CO32" s="9">
        <f t="shared" si="29"/>
        <v>3.7408600909299783</v>
      </c>
      <c r="CP32" s="9">
        <f t="shared" si="29"/>
        <v>3.1213814933391628</v>
      </c>
      <c r="CQ32" s="9">
        <f t="shared" si="29"/>
        <v>3.0996526282496313</v>
      </c>
      <c r="CR32" s="9">
        <f t="shared" si="29"/>
        <v>3.1492989349652714</v>
      </c>
      <c r="CS32" s="9">
        <f t="shared" si="29"/>
        <v>3.6289635399436615</v>
      </c>
      <c r="CT32" s="9">
        <f t="shared" si="29"/>
        <v>1.9436700377653084</v>
      </c>
      <c r="CU32" s="10">
        <f t="shared" si="29"/>
        <v>2.7261376262517434</v>
      </c>
      <c r="CV32" s="10">
        <f t="shared" si="29"/>
        <v>3.0570379126825782</v>
      </c>
      <c r="CW32" s="10">
        <f t="shared" si="29"/>
        <v>3.4495950486277587</v>
      </c>
      <c r="CX32" s="10">
        <f t="shared" si="29"/>
        <v>2.6660984335569187</v>
      </c>
      <c r="CY32" s="10">
        <f t="shared" si="29"/>
        <v>3.0566025672054202</v>
      </c>
      <c r="CZ32" s="10">
        <f t="shared" si="29"/>
        <v>3.0257495292554912</v>
      </c>
      <c r="DA32" s="10">
        <f t="shared" si="29"/>
        <v>2.6744026015626923</v>
      </c>
      <c r="DB32" s="10">
        <f t="shared" si="29"/>
        <v>3.6958420174770268</v>
      </c>
      <c r="DD32" s="2" t="s">
        <v>185</v>
      </c>
      <c r="DE32" s="9">
        <f t="shared" si="30"/>
        <v>3.98825792084219</v>
      </c>
      <c r="DF32" s="9">
        <f t="shared" si="30"/>
        <v>3.3590420133955754</v>
      </c>
      <c r="DG32" s="9">
        <f t="shared" si="30"/>
        <v>4.0705289672544076</v>
      </c>
      <c r="DH32" s="9">
        <f t="shared" si="30"/>
        <v>3.3641293432416148</v>
      </c>
      <c r="DI32" s="9">
        <f t="shared" si="30"/>
        <v>4.3452262308152285</v>
      </c>
      <c r="DJ32" s="9">
        <f t="shared" si="30"/>
        <v>4.1316036032767425</v>
      </c>
      <c r="DK32" s="9">
        <f t="shared" si="30"/>
        <v>3.9584166333466619</v>
      </c>
      <c r="DL32" s="9">
        <f t="shared" si="30"/>
        <v>4.0997677471473279</v>
      </c>
      <c r="DM32" s="9">
        <f t="shared" si="30"/>
        <v>3.6097852028639617</v>
      </c>
      <c r="DN32" s="9">
        <f t="shared" si="30"/>
        <v>3.1585280256693062</v>
      </c>
      <c r="DO32" s="9">
        <f t="shared" si="30"/>
        <v>2.9007479280371942</v>
      </c>
      <c r="DP32" s="9">
        <f t="shared" si="30"/>
        <v>3.2078103207810322</v>
      </c>
      <c r="DQ32" s="9">
        <f t="shared" si="30"/>
        <v>3.1888140026154312</v>
      </c>
      <c r="DR32" s="9">
        <f t="shared" si="30"/>
        <v>3.0901236049441971</v>
      </c>
      <c r="DS32" s="10">
        <f t="shared" si="30"/>
        <v>3.6830579335058724</v>
      </c>
      <c r="DT32" s="10">
        <f t="shared" si="30"/>
        <v>3.8252446377384599</v>
      </c>
      <c r="DU32" s="10">
        <f t="shared" si="30"/>
        <v>4.1703374526622321</v>
      </c>
      <c r="DV32" s="10">
        <f t="shared" si="30"/>
        <v>3.4850429459966437</v>
      </c>
      <c r="DW32" s="10">
        <f t="shared" si="30"/>
        <v>3.6922153291975195</v>
      </c>
      <c r="DX32" s="10">
        <f t="shared" si="30"/>
        <v>3.3203320332033206</v>
      </c>
      <c r="DY32" s="10">
        <f t="shared" si="30"/>
        <v>3.6661309762957006</v>
      </c>
      <c r="EA32" s="2" t="s">
        <v>185</v>
      </c>
      <c r="EB32" s="10">
        <f t="shared" si="31"/>
        <v>3.6142038210165954</v>
      </c>
      <c r="EC32" s="10">
        <f t="shared" si="31"/>
        <v>3.1470267050531131</v>
      </c>
      <c r="ED32" s="10">
        <f t="shared" si="31"/>
        <v>5.3376141266178383</v>
      </c>
      <c r="EE32" s="10">
        <f t="shared" si="31"/>
        <v>3.6995855655514012</v>
      </c>
      <c r="EF32" s="10">
        <f t="shared" si="31"/>
        <v>4.7320183303446912</v>
      </c>
      <c r="EG32" s="10">
        <f t="shared" si="31"/>
        <v>3.6046860919194956</v>
      </c>
      <c r="EH32" s="10">
        <f t="shared" si="31"/>
        <v>4.7647890167575211</v>
      </c>
      <c r="EI32" s="10">
        <f t="shared" si="31"/>
        <v>4.3670758703964578</v>
      </c>
      <c r="EJ32" s="10">
        <f t="shared" si="31"/>
        <v>4.6680080482897379</v>
      </c>
      <c r="EK32" s="10">
        <f t="shared" si="31"/>
        <v>5.9223689475790318</v>
      </c>
      <c r="EL32" s="10">
        <f t="shared" si="31"/>
        <v>4.8820179007323032</v>
      </c>
      <c r="EM32" s="10">
        <f t="shared" si="31"/>
        <v>3.7328490718321228</v>
      </c>
      <c r="EN32" s="10">
        <f t="shared" si="31"/>
        <v>2.9238598942221334</v>
      </c>
      <c r="EP32" s="2" t="s">
        <v>185</v>
      </c>
      <c r="EQ32" s="24">
        <f t="shared" si="32"/>
        <v>3.1118249347520583</v>
      </c>
      <c r="ER32" s="24">
        <f t="shared" si="32"/>
        <v>3.1565406689095585</v>
      </c>
      <c r="ES32" s="24">
        <f t="shared" si="32"/>
        <v>2.6117179741807344</v>
      </c>
      <c r="ET32" s="24">
        <f t="shared" si="32"/>
        <v>4.2777261860069942</v>
      </c>
      <c r="EU32" s="24">
        <f t="shared" si="32"/>
        <v>4.1085694437552718</v>
      </c>
      <c r="EV32" s="24">
        <f t="shared" si="32"/>
        <v>5.9412476620090233</v>
      </c>
      <c r="EW32" s="24">
        <f t="shared" si="32"/>
        <v>4.0374776551809157</v>
      </c>
    </row>
    <row r="33" spans="1:153" ht="18" x14ac:dyDescent="0.7">
      <c r="A33" s="2" t="s">
        <v>186</v>
      </c>
      <c r="B33" s="9">
        <f t="shared" si="33"/>
        <v>0.63932130462137959</v>
      </c>
      <c r="C33" s="9">
        <f t="shared" si="33"/>
        <v>0.85792724776938922</v>
      </c>
      <c r="D33" s="9">
        <f t="shared" si="33"/>
        <v>0.97078015776598703</v>
      </c>
      <c r="E33" s="9">
        <f t="shared" si="33"/>
        <v>2.2936719229981577</v>
      </c>
      <c r="F33" s="9">
        <f t="shared" si="33"/>
        <v>1.1982681994483175</v>
      </c>
      <c r="G33" s="9">
        <f t="shared" si="33"/>
        <v>0.67787214108470872</v>
      </c>
      <c r="H33" s="9">
        <f t="shared" si="33"/>
        <v>0.68507949886038066</v>
      </c>
      <c r="I33" s="9">
        <f t="shared" si="33"/>
        <v>0.89458314481964363</v>
      </c>
      <c r="J33" s="9">
        <f t="shared" si="33"/>
        <v>2.6419662123046161</v>
      </c>
      <c r="K33" s="9">
        <f t="shared" si="33"/>
        <v>0.85660948886621557</v>
      </c>
      <c r="L33" s="10">
        <f t="shared" si="33"/>
        <v>0.86003544272984411</v>
      </c>
      <c r="M33" s="10">
        <f t="shared" si="33"/>
        <v>0.59595959595959602</v>
      </c>
      <c r="N33" s="10">
        <f t="shared" si="33"/>
        <v>0.61157797294073946</v>
      </c>
      <c r="O33" s="10">
        <f t="shared" si="33"/>
        <v>0.45088896859148436</v>
      </c>
      <c r="P33" s="10">
        <f t="shared" si="33"/>
        <v>0.84187212635898323</v>
      </c>
      <c r="Q33" s="10">
        <f t="shared" si="33"/>
        <v>0.20011222693911201</v>
      </c>
      <c r="S33" s="2" t="s">
        <v>186</v>
      </c>
      <c r="T33" s="9">
        <f t="shared" si="27"/>
        <v>0.7366265342894861</v>
      </c>
      <c r="U33" s="9">
        <f t="shared" si="27"/>
        <v>0.68242768325381609</v>
      </c>
      <c r="V33" s="9">
        <f t="shared" si="27"/>
        <v>1.7659190970599252</v>
      </c>
      <c r="W33" s="9">
        <f t="shared" si="27"/>
        <v>0.76944954474091842</v>
      </c>
      <c r="X33" s="9">
        <f t="shared" si="27"/>
        <v>2.8414298808432625</v>
      </c>
      <c r="Y33" s="9">
        <f t="shared" si="27"/>
        <v>0.24573043371421549</v>
      </c>
      <c r="Z33" s="9">
        <f t="shared" si="27"/>
        <v>3.068562383353195</v>
      </c>
      <c r="AA33" s="9">
        <f t="shared" si="27"/>
        <v>3.7496141522016644</v>
      </c>
      <c r="AB33" s="9">
        <f t="shared" si="27"/>
        <v>1.360823640141184</v>
      </c>
      <c r="AC33" s="9">
        <f t="shared" si="27"/>
        <v>2.9308796674637048</v>
      </c>
      <c r="AD33" s="9">
        <f t="shared" si="27"/>
        <v>2.4400333488093704</v>
      </c>
      <c r="AE33" s="9">
        <f t="shared" si="27"/>
        <v>3.2115092073206002</v>
      </c>
      <c r="AF33" s="9">
        <f t="shared" si="27"/>
        <v>2.6998961578400826</v>
      </c>
      <c r="AG33" s="9">
        <f t="shared" si="27"/>
        <v>2.3699763002369978</v>
      </c>
      <c r="AH33" s="9">
        <f t="shared" si="27"/>
        <v>2.4350657542194512</v>
      </c>
      <c r="AI33" s="9">
        <f t="shared" si="27"/>
        <v>3.3155334290465515</v>
      </c>
      <c r="AJ33" s="9">
        <f t="shared" si="27"/>
        <v>0.44876277147538579</v>
      </c>
      <c r="AK33" s="9">
        <f t="shared" si="27"/>
        <v>3.4793632619559403</v>
      </c>
      <c r="AL33" s="9">
        <f t="shared" si="27"/>
        <v>1.6995295919635338</v>
      </c>
      <c r="AM33" s="9">
        <f t="shared" si="27"/>
        <v>2.5680276900021384</v>
      </c>
      <c r="AN33" s="10">
        <f t="shared" si="27"/>
        <v>4.2883397998774759</v>
      </c>
      <c r="AO33" s="10">
        <f t="shared" si="27"/>
        <v>2.9786925260477717</v>
      </c>
      <c r="AP33" s="10">
        <f t="shared" si="27"/>
        <v>3.7267002472057227</v>
      </c>
      <c r="AQ33" s="10">
        <f t="shared" si="27"/>
        <v>3.1457906358419976</v>
      </c>
      <c r="AR33" s="10">
        <f t="shared" si="27"/>
        <v>3.3651784335291466</v>
      </c>
      <c r="AS33" s="10">
        <f t="shared" si="27"/>
        <v>3.2147242923696693</v>
      </c>
      <c r="AT33" s="10">
        <f t="shared" si="27"/>
        <v>3.8560025660149044</v>
      </c>
      <c r="AU33" s="10">
        <f t="shared" si="27"/>
        <v>3.9993815389372771</v>
      </c>
      <c r="AV33" s="10">
        <f t="shared" si="27"/>
        <v>2.8353134428454045</v>
      </c>
      <c r="AW33" s="10">
        <f t="shared" si="27"/>
        <v>3.5593114501592327</v>
      </c>
      <c r="AX33" s="10">
        <f t="shared" si="27"/>
        <v>2.4343074979061092</v>
      </c>
      <c r="AZ33" s="2" t="s">
        <v>186</v>
      </c>
      <c r="BA33" s="9">
        <f t="shared" si="28"/>
        <v>2.3214194406095006</v>
      </c>
      <c r="BB33" s="9">
        <f t="shared" si="28"/>
        <v>4.6220826209693451</v>
      </c>
      <c r="BC33" s="9">
        <f t="shared" si="28"/>
        <v>4.0318895038846305</v>
      </c>
      <c r="BD33" s="9">
        <f t="shared" si="28"/>
        <v>5.3547118438965358</v>
      </c>
      <c r="BE33" s="9">
        <f t="shared" si="28"/>
        <v>5.596829127412513</v>
      </c>
      <c r="BF33" s="9">
        <f t="shared" si="28"/>
        <v>5.160082083159006</v>
      </c>
      <c r="BG33" s="9">
        <f t="shared" si="28"/>
        <v>4.9711593062293913</v>
      </c>
      <c r="BH33" s="9">
        <f t="shared" si="28"/>
        <v>5.6334615501105505</v>
      </c>
      <c r="BI33" s="9">
        <f t="shared" si="28"/>
        <v>5.7581380339639372</v>
      </c>
      <c r="BJ33" s="9">
        <f t="shared" si="28"/>
        <v>2.5481796566980006</v>
      </c>
      <c r="BK33" s="9">
        <f t="shared" si="28"/>
        <v>6.8527792929042501</v>
      </c>
      <c r="BL33" s="9">
        <f t="shared" si="28"/>
        <v>5.0780307296275433</v>
      </c>
      <c r="BM33" s="9">
        <f t="shared" si="28"/>
        <v>5.2751323816618685</v>
      </c>
      <c r="BN33" s="9">
        <f t="shared" si="28"/>
        <v>3.7414488334302964</v>
      </c>
      <c r="BO33" s="9">
        <f t="shared" si="28"/>
        <v>4.8254588767064712</v>
      </c>
      <c r="BP33" s="9">
        <f t="shared" si="28"/>
        <v>5.7245263696876592</v>
      </c>
      <c r="BQ33" s="9">
        <f t="shared" si="28"/>
        <v>5.4858053509587386</v>
      </c>
      <c r="BR33" s="9">
        <f t="shared" si="28"/>
        <v>5.565154498332463</v>
      </c>
      <c r="BS33" s="9">
        <f t="shared" si="28"/>
        <v>5.1870800089327398</v>
      </c>
      <c r="BT33" s="9">
        <f t="shared" si="28"/>
        <v>5.5744134422998428</v>
      </c>
      <c r="BU33" s="9">
        <f t="shared" si="28"/>
        <v>4.8851782889863244</v>
      </c>
      <c r="BV33" s="9">
        <f t="shared" si="28"/>
        <v>5.3591109942667625</v>
      </c>
      <c r="BW33" s="9">
        <f t="shared" si="28"/>
        <v>5.0694628613394803</v>
      </c>
      <c r="BX33" s="23">
        <f t="shared" si="28"/>
        <v>4.6262989608313347</v>
      </c>
      <c r="BY33" s="23">
        <f t="shared" si="28"/>
        <v>2.8826492444267116</v>
      </c>
      <c r="BZ33" s="10">
        <f t="shared" si="28"/>
        <v>5.4986152384417899</v>
      </c>
      <c r="CA33" s="10">
        <f t="shared" si="28"/>
        <v>4.4829587527768338</v>
      </c>
      <c r="CB33" s="10">
        <f t="shared" si="28"/>
        <v>3.3671048928557079</v>
      </c>
      <c r="CC33" s="10">
        <f t="shared" si="28"/>
        <v>6.1668681983071334</v>
      </c>
      <c r="CD33" s="10">
        <f t="shared" si="28"/>
        <v>5.7002416406782466</v>
      </c>
      <c r="CE33" s="10">
        <f t="shared" si="28"/>
        <v>4.0161044788077875</v>
      </c>
      <c r="CF33" s="10">
        <f t="shared" si="28"/>
        <v>6.0156630417140065</v>
      </c>
      <c r="CG33" s="10">
        <f t="shared" si="28"/>
        <v>4.5847169413818358</v>
      </c>
      <c r="CH33" s="24">
        <f t="shared" si="28"/>
        <v>2.7995520716685327</v>
      </c>
      <c r="CI33" s="24">
        <f t="shared" si="28"/>
        <v>5.567805398656879</v>
      </c>
      <c r="CJ33" s="24">
        <f t="shared" si="28"/>
        <v>0.38701610582409618</v>
      </c>
      <c r="CL33" s="2" t="s">
        <v>186</v>
      </c>
      <c r="CM33" s="9">
        <f t="shared" si="29"/>
        <v>4.7411383563405511</v>
      </c>
      <c r="CN33" s="9">
        <f t="shared" si="29"/>
        <v>3.1265924201178183</v>
      </c>
      <c r="CO33" s="9">
        <f t="shared" si="29"/>
        <v>4.7538007589834042</v>
      </c>
      <c r="CP33" s="9">
        <f t="shared" si="29"/>
        <v>4.7573467133207821</v>
      </c>
      <c r="CQ33" s="9">
        <f t="shared" si="29"/>
        <v>4.1328701709995084</v>
      </c>
      <c r="CR33" s="9">
        <f t="shared" si="29"/>
        <v>4.242526909204809</v>
      </c>
      <c r="CS33" s="9">
        <f t="shared" si="29"/>
        <v>5.1427024751135306</v>
      </c>
      <c r="CT33" s="9">
        <f t="shared" si="29"/>
        <v>7.7045477270181557</v>
      </c>
      <c r="CU33" s="10">
        <f t="shared" si="29"/>
        <v>5.2718690860603559</v>
      </c>
      <c r="CV33" s="10">
        <f t="shared" si="29"/>
        <v>4.7208683831917853</v>
      </c>
      <c r="CW33" s="10">
        <f t="shared" si="29"/>
        <v>5.5353967059375657</v>
      </c>
      <c r="CX33" s="10">
        <f t="shared" si="29"/>
        <v>5.6829992925818527</v>
      </c>
      <c r="CY33" s="10">
        <f t="shared" si="29"/>
        <v>5.1811918926072202</v>
      </c>
      <c r="CZ33" s="10">
        <f t="shared" si="29"/>
        <v>5.4202996534013934</v>
      </c>
      <c r="DA33" s="10">
        <f t="shared" si="29"/>
        <v>5.8496296603468627</v>
      </c>
      <c r="DB33" s="10">
        <f t="shared" si="29"/>
        <v>2.0532455652650148</v>
      </c>
      <c r="DD33" s="2" t="s">
        <v>186</v>
      </c>
      <c r="DE33" s="9">
        <f t="shared" si="30"/>
        <v>1.3665350744002429</v>
      </c>
      <c r="DF33" s="9">
        <f t="shared" si="30"/>
        <v>5.3683783235234417</v>
      </c>
      <c r="DG33" s="9">
        <f t="shared" si="30"/>
        <v>4.2418136020151129</v>
      </c>
      <c r="DH33" s="9">
        <f t="shared" si="30"/>
        <v>5.2721430006025303</v>
      </c>
      <c r="DI33" s="9">
        <f t="shared" si="30"/>
        <v>3.7572254335260116</v>
      </c>
      <c r="DJ33" s="9">
        <f t="shared" si="30"/>
        <v>4.6042446359346725</v>
      </c>
      <c r="DK33" s="9">
        <f t="shared" si="30"/>
        <v>4.0183926429428229</v>
      </c>
      <c r="DL33" s="9">
        <f t="shared" si="30"/>
        <v>4.8066242552761782</v>
      </c>
      <c r="DM33" s="9">
        <f t="shared" si="30"/>
        <v>4.4848846459824978</v>
      </c>
      <c r="DN33" s="9">
        <f t="shared" si="30"/>
        <v>5.3444299608944137</v>
      </c>
      <c r="DO33" s="9">
        <f t="shared" si="30"/>
        <v>5.2354962603598132</v>
      </c>
      <c r="DP33" s="9">
        <f t="shared" si="30"/>
        <v>5.2600119545726232</v>
      </c>
      <c r="DQ33" s="9">
        <f t="shared" si="30"/>
        <v>5.371692988632935</v>
      </c>
      <c r="DR33" s="9">
        <f t="shared" si="30"/>
        <v>5.5602224088963554</v>
      </c>
      <c r="DS33" s="10">
        <f t="shared" si="30"/>
        <v>4.957196894286283</v>
      </c>
      <c r="DT33" s="10">
        <f t="shared" si="30"/>
        <v>4.6159928832657906</v>
      </c>
      <c r="DU33" s="10">
        <f t="shared" si="30"/>
        <v>5.235788814393243</v>
      </c>
      <c r="DV33" s="10">
        <f t="shared" si="30"/>
        <v>4.92644881034653</v>
      </c>
      <c r="DW33" s="10">
        <f t="shared" si="30"/>
        <v>4.8529117470482293</v>
      </c>
      <c r="DX33" s="10">
        <f t="shared" si="30"/>
        <v>4.840484048404841</v>
      </c>
      <c r="DY33" s="10">
        <f t="shared" si="30"/>
        <v>4.3290478103656076</v>
      </c>
      <c r="EA33" s="2" t="s">
        <v>186</v>
      </c>
      <c r="EB33" s="10">
        <f t="shared" si="31"/>
        <v>5.0197275291897157</v>
      </c>
      <c r="EC33" s="10">
        <f t="shared" si="31"/>
        <v>5.7579668420530137</v>
      </c>
      <c r="ED33" s="10">
        <f t="shared" si="31"/>
        <v>3.2105949633791506</v>
      </c>
      <c r="EE33" s="10">
        <f t="shared" si="31"/>
        <v>5.4887294046295363</v>
      </c>
      <c r="EF33" s="10">
        <f t="shared" si="31"/>
        <v>4.0844789798764696</v>
      </c>
      <c r="EG33" s="10">
        <f t="shared" si="31"/>
        <v>5.3068989686592571</v>
      </c>
      <c r="EH33" s="10">
        <f t="shared" si="31"/>
        <v>2.402584292348072</v>
      </c>
      <c r="EI33" s="10">
        <f t="shared" si="31"/>
        <v>2.6967196619038036</v>
      </c>
      <c r="EJ33" s="10">
        <f t="shared" si="31"/>
        <v>1.8209255533199193</v>
      </c>
      <c r="EK33" s="10">
        <f t="shared" si="31"/>
        <v>1.3005202080832334</v>
      </c>
      <c r="EL33" s="10">
        <f t="shared" si="31"/>
        <v>2.1358828315703828</v>
      </c>
      <c r="EM33" s="10">
        <f t="shared" si="31"/>
        <v>2.3204196933010488</v>
      </c>
      <c r="EN33" s="10">
        <f t="shared" si="31"/>
        <v>7.1749326414529486</v>
      </c>
      <c r="EP33" s="2" t="s">
        <v>186</v>
      </c>
      <c r="EQ33" s="24">
        <f t="shared" si="32"/>
        <v>4.3766311985545077</v>
      </c>
      <c r="ER33" s="24">
        <f t="shared" si="32"/>
        <v>5.8480110825252316</v>
      </c>
      <c r="ES33" s="24">
        <f t="shared" si="32"/>
        <v>6.4349553128103283</v>
      </c>
      <c r="ET33" s="24">
        <f t="shared" si="32"/>
        <v>3.5664183675485566</v>
      </c>
      <c r="EU33" s="24">
        <f t="shared" si="32"/>
        <v>4.0093286359350966</v>
      </c>
      <c r="EV33" s="24">
        <f t="shared" si="32"/>
        <v>1.8903969833665071</v>
      </c>
      <c r="EW33" s="24">
        <f t="shared" si="32"/>
        <v>4.1196654954899419</v>
      </c>
    </row>
    <row r="34" spans="1:153" ht="18" x14ac:dyDescent="0.7">
      <c r="A34" s="2" t="s">
        <v>187</v>
      </c>
      <c r="B34" s="9">
        <f t="shared" si="33"/>
        <v>0.36532645978364547</v>
      </c>
      <c r="C34" s="9">
        <f t="shared" si="33"/>
        <v>5.0466308692317018E-2</v>
      </c>
      <c r="D34" s="9">
        <f t="shared" si="33"/>
        <v>5.9047452895044573E-2</v>
      </c>
      <c r="E34" s="9">
        <f t="shared" si="33"/>
        <v>1.0239606799098917E-2</v>
      </c>
      <c r="F34" s="9">
        <f t="shared" si="33"/>
        <v>6.9724666634565446E-2</v>
      </c>
      <c r="G34" s="9">
        <f t="shared" si="33"/>
        <v>8.7240941234274616E-2</v>
      </c>
      <c r="H34" s="9">
        <f t="shared" si="33"/>
        <v>6.5434510744985713E-2</v>
      </c>
      <c r="I34" s="9">
        <f>0/I$22*100</f>
        <v>0</v>
      </c>
      <c r="J34" s="9">
        <f t="shared" si="33"/>
        <v>7.3680332614072974E-2</v>
      </c>
      <c r="K34" s="9">
        <f t="shared" si="33"/>
        <v>5.197630504205742E-2</v>
      </c>
      <c r="L34" s="10">
        <f t="shared" si="33"/>
        <v>6.8922700985318525E-2</v>
      </c>
      <c r="M34" s="10">
        <f t="shared" si="33"/>
        <v>8.0808080808080815E-2</v>
      </c>
      <c r="N34" s="10">
        <f t="shared" si="33"/>
        <v>0.11237123730455864</v>
      </c>
      <c r="O34" s="10">
        <f t="shared" si="33"/>
        <v>7.1732335912281606E-2</v>
      </c>
      <c r="P34" s="10">
        <f t="shared" si="33"/>
        <v>9.1986028058226199E-2</v>
      </c>
      <c r="Q34" s="10">
        <f t="shared" si="33"/>
        <v>0.15708809814720293</v>
      </c>
      <c r="S34" s="2" t="s">
        <v>187</v>
      </c>
      <c r="T34" s="9">
        <f t="shared" si="27"/>
        <v>5.1462949655840806E-2</v>
      </c>
      <c r="U34" s="9">
        <f t="shared" si="27"/>
        <v>8.7310600651591158E-2</v>
      </c>
      <c r="V34" s="9">
        <f t="shared" si="27"/>
        <v>7.0275347807956089E-3</v>
      </c>
      <c r="W34" s="9">
        <f t="shared" si="27"/>
        <v>3.7021629590915456E-2</v>
      </c>
      <c r="X34" s="9">
        <f t="shared" si="27"/>
        <v>1.0184336490477645E-2</v>
      </c>
      <c r="Y34" s="9">
        <f t="shared" si="27"/>
        <v>5.1193840357128227E-2</v>
      </c>
      <c r="Z34" s="9">
        <f t="shared" si="27"/>
        <v>7.0264758532784964E-3</v>
      </c>
      <c r="AA34" s="9">
        <f t="shared" si="27"/>
        <v>4.0329272946508891E-2</v>
      </c>
      <c r="AB34" s="9">
        <f t="shared" si="27"/>
        <v>4.2336735471059053E-2</v>
      </c>
      <c r="AC34" s="9">
        <f t="shared" si="27"/>
        <v>0.11905122229284584</v>
      </c>
      <c r="AD34" s="9">
        <f t="shared" si="27"/>
        <v>9.0371605511458154E-3</v>
      </c>
      <c r="AE34" s="9">
        <f t="shared" si="27"/>
        <v>2.9113400128883218E-2</v>
      </c>
      <c r="AF34" s="9">
        <f t="shared" si="27"/>
        <v>0.10384215991692625</v>
      </c>
      <c r="AG34" s="9">
        <f t="shared" si="27"/>
        <v>0</v>
      </c>
      <c r="AH34" s="9">
        <f t="shared" si="27"/>
        <v>3.7969839417455541E-2</v>
      </c>
      <c r="AI34" s="9">
        <f t="shared" si="27"/>
        <v>0</v>
      </c>
      <c r="AJ34" s="9">
        <f t="shared" si="27"/>
        <v>3.1309030568050171E-2</v>
      </c>
      <c r="AK34" s="9">
        <f t="shared" si="27"/>
        <v>8.5748297264788331E-2</v>
      </c>
      <c r="AL34" s="9">
        <f t="shared" si="27"/>
        <v>3.39706091280189E-2</v>
      </c>
      <c r="AM34" s="9">
        <f t="shared" si="27"/>
        <v>1.2028232740056858E-2</v>
      </c>
      <c r="AN34" s="10">
        <f t="shared" si="27"/>
        <v>1.0210332856851134E-2</v>
      </c>
      <c r="AO34" s="10">
        <f t="shared" si="27"/>
        <v>2.8977552249374504E-2</v>
      </c>
      <c r="AP34" s="10">
        <f t="shared" si="27"/>
        <v>7.0390992256988832E-3</v>
      </c>
      <c r="AQ34" s="10">
        <f t="shared" si="27"/>
        <v>7.0353145210523913E-3</v>
      </c>
      <c r="AR34" s="10">
        <f t="shared" si="27"/>
        <v>2.3056033354533916E-2</v>
      </c>
      <c r="AS34" s="10">
        <f t="shared" si="27"/>
        <v>7.4550171618726263E-2</v>
      </c>
      <c r="AT34" s="10">
        <f t="shared" si="27"/>
        <v>1.8093859798818633E-2</v>
      </c>
      <c r="AU34" s="10">
        <f t="shared" si="27"/>
        <v>0</v>
      </c>
      <c r="AV34" s="10">
        <f t="shared" si="27"/>
        <v>7.0380120921694454E-3</v>
      </c>
      <c r="AW34" s="10">
        <f t="shared" si="27"/>
        <v>0</v>
      </c>
      <c r="AX34" s="10">
        <f t="shared" si="27"/>
        <v>7.023970521575747E-3</v>
      </c>
      <c r="AZ34" s="2" t="s">
        <v>187</v>
      </c>
      <c r="BA34" s="9">
        <f t="shared" si="28"/>
        <v>7.1585621516592535E-2</v>
      </c>
      <c r="BB34" s="9">
        <f t="shared" si="28"/>
        <v>2.9819887877221576E-2</v>
      </c>
      <c r="BC34" s="9">
        <f t="shared" si="28"/>
        <v>0.1117148225257706</v>
      </c>
      <c r="BD34" s="9">
        <f t="shared" si="28"/>
        <v>3.0252609287551045E-2</v>
      </c>
      <c r="BE34" s="9">
        <f t="shared" si="28"/>
        <v>9.9587706893461095E-2</v>
      </c>
      <c r="BF34" s="9">
        <f t="shared" si="28"/>
        <v>6.9730838961608199E-2</v>
      </c>
      <c r="BG34" s="9">
        <f t="shared" si="28"/>
        <v>1.9924486197312189E-2</v>
      </c>
      <c r="BH34" s="9">
        <f t="shared" si="28"/>
        <v>7.0670664607121597E-2</v>
      </c>
      <c r="BI34" s="9">
        <f t="shared" si="28"/>
        <v>2.0168609576055825E-2</v>
      </c>
      <c r="BJ34" s="9">
        <f t="shared" si="28"/>
        <v>7.0225423609787424E-2</v>
      </c>
      <c r="BK34" s="9">
        <f t="shared" si="28"/>
        <v>1.9834382902761939E-2</v>
      </c>
      <c r="BL34" s="9">
        <f>0/BL$22*100</f>
        <v>0</v>
      </c>
      <c r="BM34" s="9">
        <f t="shared" si="28"/>
        <v>5.0335232649445311E-2</v>
      </c>
      <c r="BN34" s="9">
        <f t="shared" si="28"/>
        <v>0.15046040885108428</v>
      </c>
      <c r="BO34" s="9">
        <f t="shared" si="28"/>
        <v>4.0721171955328872E-2</v>
      </c>
      <c r="BP34" s="9">
        <f t="shared" si="28"/>
        <v>5.1203277009728626E-2</v>
      </c>
      <c r="BQ34" s="9">
        <f t="shared" si="28"/>
        <v>7.1509566958493823E-2</v>
      </c>
      <c r="BR34" s="9">
        <f t="shared" si="28"/>
        <v>6.0272431389882267E-2</v>
      </c>
      <c r="BS34" s="9">
        <f t="shared" si="28"/>
        <v>5.0754207523803718E-2</v>
      </c>
      <c r="BT34" s="9">
        <f t="shared" si="28"/>
        <v>3.9817238873570311E-2</v>
      </c>
      <c r="BU34" s="9">
        <f t="shared" si="28"/>
        <v>4.0042444991691184E-2</v>
      </c>
      <c r="BV34" s="9">
        <f t="shared" si="28"/>
        <v>5.0557650889309087E-2</v>
      </c>
      <c r="BW34" s="9">
        <f t="shared" si="28"/>
        <v>5.1000632407841862E-2</v>
      </c>
      <c r="BX34" s="23">
        <f t="shared" si="28"/>
        <v>3.9968025579536368E-2</v>
      </c>
      <c r="BY34" s="23">
        <f t="shared" si="28"/>
        <v>3.9898259438431991E-2</v>
      </c>
      <c r="BZ34" s="10">
        <f t="shared" si="28"/>
        <v>4.0430994400307278E-2</v>
      </c>
      <c r="CA34" s="10">
        <f t="shared" si="28"/>
        <v>7.0046230512138027E-2</v>
      </c>
      <c r="CB34" s="10">
        <f t="shared" si="28"/>
        <v>0.12061271257990595</v>
      </c>
      <c r="CC34" s="10">
        <f t="shared" si="28"/>
        <v>4.0306328093510681E-2</v>
      </c>
      <c r="CD34" s="10">
        <f t="shared" si="28"/>
        <v>5.1632623556868172E-2</v>
      </c>
      <c r="CE34" s="10">
        <f t="shared" si="28"/>
        <v>4.0060892556686163E-2</v>
      </c>
      <c r="CF34" s="10">
        <f t="shared" si="28"/>
        <v>8.1155656549261476E-2</v>
      </c>
      <c r="CG34" s="10">
        <f t="shared" si="28"/>
        <v>3.0096610118480322E-2</v>
      </c>
      <c r="CH34" s="24">
        <f t="shared" si="28"/>
        <v>4.9114948625763745E-2</v>
      </c>
      <c r="CI34" s="24">
        <f t="shared" si="28"/>
        <v>0.15102546289304372</v>
      </c>
      <c r="CJ34" s="24">
        <f t="shared" si="28"/>
        <v>0.15877583828680869</v>
      </c>
      <c r="CL34" s="2" t="s">
        <v>187</v>
      </c>
      <c r="CM34" s="9">
        <f t="shared" si="29"/>
        <v>7.0164838254511322E-2</v>
      </c>
      <c r="CN34" s="9">
        <f t="shared" si="29"/>
        <v>0.19040146148153383</v>
      </c>
      <c r="CO34" s="9">
        <f t="shared" si="29"/>
        <v>0.11032027077809588</v>
      </c>
      <c r="CP34" s="9">
        <f t="shared" si="29"/>
        <v>0.2007319288321005</v>
      </c>
      <c r="CQ34" s="9">
        <f t="shared" si="29"/>
        <v>0.20062476558250042</v>
      </c>
      <c r="CR34" s="9">
        <f t="shared" si="29"/>
        <v>0.14041460219590382</v>
      </c>
      <c r="CS34" s="9">
        <f t="shared" si="29"/>
        <v>6.0148566960392169E-2</v>
      </c>
      <c r="CT34" s="9">
        <f t="shared" si="29"/>
        <v>5.0094588602198675E-2</v>
      </c>
      <c r="CU34" s="10">
        <f t="shared" si="29"/>
        <v>5.0112824011980577E-2</v>
      </c>
      <c r="CV34" s="10">
        <f t="shared" si="29"/>
        <v>5.011537561774719E-2</v>
      </c>
      <c r="CW34" s="10">
        <f t="shared" si="29"/>
        <v>0.10027892583220228</v>
      </c>
      <c r="CX34" s="10">
        <f t="shared" si="29"/>
        <v>5.0114632209716521E-2</v>
      </c>
      <c r="CY34" s="10">
        <f t="shared" si="29"/>
        <v>5.0108238806646235E-2</v>
      </c>
      <c r="CZ34" s="10">
        <f t="shared" si="29"/>
        <v>5.0095190881713443E-2</v>
      </c>
      <c r="DA34" s="10">
        <f t="shared" si="29"/>
        <v>5.0082445722147796E-2</v>
      </c>
      <c r="DB34" s="10">
        <f t="shared" si="29"/>
        <v>5.0079160128414998E-2</v>
      </c>
      <c r="DD34" s="2" t="s">
        <v>187</v>
      </c>
      <c r="DE34" s="9">
        <f t="shared" si="30"/>
        <v>8.0979856260755129E-2</v>
      </c>
      <c r="DF34" s="9">
        <f t="shared" si="30"/>
        <v>5.0740815912319867E-2</v>
      </c>
      <c r="DG34" s="9">
        <f t="shared" si="30"/>
        <v>4.0302267002518891E-2</v>
      </c>
      <c r="DH34" s="9">
        <f t="shared" si="30"/>
        <v>5.0210885720024107E-2</v>
      </c>
      <c r="DI34" s="9">
        <f t="shared" si="30"/>
        <v>3.9864460833167234E-2</v>
      </c>
      <c r="DJ34" s="9">
        <f t="shared" si="30"/>
        <v>7.1096426522697209E-2</v>
      </c>
      <c r="DK34" s="9">
        <f t="shared" si="30"/>
        <v>2.9988004798080767E-2</v>
      </c>
      <c r="DL34" s="9">
        <f t="shared" si="30"/>
        <v>5.0489750580632126E-2</v>
      </c>
      <c r="DM34" s="9">
        <f t="shared" si="30"/>
        <v>4.972155926809866E-2</v>
      </c>
      <c r="DN34" s="9">
        <f t="shared" si="30"/>
        <v>6.0162438584177261E-2</v>
      </c>
      <c r="DO34" s="9">
        <f t="shared" si="30"/>
        <v>5.0535678188801288E-2</v>
      </c>
      <c r="DP34" s="9">
        <f t="shared" si="30"/>
        <v>4.9810719266786214E-2</v>
      </c>
      <c r="DQ34" s="9">
        <f t="shared" si="30"/>
        <v>7.041545116185495E-2</v>
      </c>
      <c r="DR34" s="9">
        <f t="shared" si="30"/>
        <v>6.0002400096003834E-2</v>
      </c>
      <c r="DS34" s="10">
        <f t="shared" si="30"/>
        <v>6.9679474417678675E-2</v>
      </c>
      <c r="DT34" s="10">
        <f t="shared" si="30"/>
        <v>3.9537412276366507E-2</v>
      </c>
      <c r="DU34" s="10">
        <f t="shared" si="30"/>
        <v>6.7344567203752606E-2</v>
      </c>
      <c r="DV34" s="10">
        <f t="shared" si="30"/>
        <v>6.9108500345542515E-2</v>
      </c>
      <c r="DW34" s="10">
        <f t="shared" si="30"/>
        <v>8.0048028817290381E-2</v>
      </c>
      <c r="DX34" s="10">
        <f t="shared" si="30"/>
        <v>7.000700070007003E-2</v>
      </c>
      <c r="DY34" s="10">
        <f t="shared" si="30"/>
        <v>6.0265166733627952E-2</v>
      </c>
      <c r="EA34" s="2" t="s">
        <v>187</v>
      </c>
      <c r="EB34" s="10">
        <f t="shared" si="31"/>
        <v>4.0157820233517723E-2</v>
      </c>
      <c r="EC34" s="10">
        <f t="shared" si="31"/>
        <v>0.12905787749429171</v>
      </c>
      <c r="ED34" s="10">
        <f t="shared" si="31"/>
        <v>0.14046352964783784</v>
      </c>
      <c r="EE34" s="10">
        <f t="shared" si="31"/>
        <v>0.10108157282927326</v>
      </c>
      <c r="EF34" s="10">
        <f t="shared" si="31"/>
        <v>0.16935644550707316</v>
      </c>
      <c r="EG34" s="10">
        <f t="shared" si="31"/>
        <v>0.18023430459597478</v>
      </c>
      <c r="EH34" s="10">
        <f t="shared" si="31"/>
        <v>0.14132848778518073</v>
      </c>
      <c r="EI34" s="10">
        <f t="shared" si="31"/>
        <v>0.14087341517407928</v>
      </c>
      <c r="EJ34" s="10">
        <f t="shared" si="31"/>
        <v>0.18108651911468812</v>
      </c>
      <c r="EK34" s="10">
        <f t="shared" si="31"/>
        <v>0.15006002400960386</v>
      </c>
      <c r="EL34" s="10">
        <f t="shared" si="31"/>
        <v>0.21358828315703823</v>
      </c>
      <c r="EM34" s="10">
        <f t="shared" si="31"/>
        <v>0.1311541565778854</v>
      </c>
      <c r="EN34" s="10">
        <f t="shared" si="31"/>
        <v>0.1097694840834248</v>
      </c>
      <c r="EP34" s="2" t="s">
        <v>187</v>
      </c>
      <c r="EQ34" s="24">
        <f t="shared" si="32"/>
        <v>4.0152579803252368E-2</v>
      </c>
      <c r="ER34" s="24">
        <f t="shared" si="32"/>
        <v>3.9580447259054019E-2</v>
      </c>
      <c r="ES34" s="24">
        <f t="shared" si="32"/>
        <v>3.9721946375372394E-2</v>
      </c>
      <c r="ET34" s="24">
        <f t="shared" si="32"/>
        <v>7.9034202050937544E-2</v>
      </c>
      <c r="EU34" s="24">
        <f t="shared" si="32"/>
        <v>7.9392646256140523E-2</v>
      </c>
      <c r="EV34" s="24">
        <f t="shared" si="32"/>
        <v>0.11002310485201895</v>
      </c>
      <c r="EW34" s="24">
        <f t="shared" si="32"/>
        <v>4.1093920154513137E-2</v>
      </c>
    </row>
    <row r="35" spans="1:153" x14ac:dyDescent="0.55000000000000004">
      <c r="A35" s="2" t="s">
        <v>189</v>
      </c>
      <c r="B35" s="9">
        <f>SUM(B25:B34)</f>
        <v>99.999999999999972</v>
      </c>
      <c r="C35" s="9">
        <f t="shared" ref="C35:Q35" si="34">SUM(C25:C34)</f>
        <v>100</v>
      </c>
      <c r="D35" s="9">
        <f t="shared" si="34"/>
        <v>100</v>
      </c>
      <c r="E35" s="9">
        <f t="shared" si="34"/>
        <v>100.00000000000003</v>
      </c>
      <c r="F35" s="9">
        <f t="shared" si="34"/>
        <v>100.00000000000003</v>
      </c>
      <c r="G35" s="9">
        <f t="shared" si="34"/>
        <v>100.00000000000001</v>
      </c>
      <c r="H35" s="9">
        <f t="shared" si="34"/>
        <v>100</v>
      </c>
      <c r="I35" s="9">
        <f t="shared" si="34"/>
        <v>99.999999999999972</v>
      </c>
      <c r="J35" s="9">
        <f t="shared" si="34"/>
        <v>100.00000000000003</v>
      </c>
      <c r="K35" s="9">
        <f t="shared" si="34"/>
        <v>99.999999999999986</v>
      </c>
      <c r="L35" s="10">
        <f t="shared" si="34"/>
        <v>99.999999999999972</v>
      </c>
      <c r="M35" s="10">
        <f t="shared" si="34"/>
        <v>100.00000000000003</v>
      </c>
      <c r="N35" s="10">
        <f t="shared" si="34"/>
        <v>99.999999999999986</v>
      </c>
      <c r="O35" s="10">
        <f t="shared" si="34"/>
        <v>100</v>
      </c>
      <c r="P35" s="10">
        <f t="shared" si="34"/>
        <v>100.00000000000003</v>
      </c>
      <c r="Q35" s="10">
        <f t="shared" si="34"/>
        <v>100.00000000000001</v>
      </c>
      <c r="S35" s="2" t="s">
        <v>189</v>
      </c>
      <c r="T35" s="9">
        <f t="shared" ref="T35:AX35" si="35">SUM(T25:T34)</f>
        <v>100.00000000000001</v>
      </c>
      <c r="U35" s="9">
        <f t="shared" si="35"/>
        <v>99.999999999999972</v>
      </c>
      <c r="V35" s="9">
        <f t="shared" si="35"/>
        <v>99.999999999999986</v>
      </c>
      <c r="W35" s="9">
        <f t="shared" si="35"/>
        <v>100</v>
      </c>
      <c r="X35" s="9">
        <f t="shared" si="35"/>
        <v>99.999999999999986</v>
      </c>
      <c r="Y35" s="9">
        <f t="shared" si="35"/>
        <v>100</v>
      </c>
      <c r="Z35" s="9">
        <f t="shared" si="35"/>
        <v>99.999999999999986</v>
      </c>
      <c r="AA35" s="9">
        <f t="shared" si="35"/>
        <v>100</v>
      </c>
      <c r="AB35" s="9">
        <f t="shared" si="35"/>
        <v>99.999999999999986</v>
      </c>
      <c r="AC35" s="9">
        <f t="shared" si="35"/>
        <v>99.999999999999986</v>
      </c>
      <c r="AD35" s="9">
        <f t="shared" si="35"/>
        <v>99.999999999999986</v>
      </c>
      <c r="AE35" s="9">
        <f t="shared" si="35"/>
        <v>100</v>
      </c>
      <c r="AF35" s="9">
        <f t="shared" si="35"/>
        <v>100.00000000000001</v>
      </c>
      <c r="AG35" s="9">
        <f t="shared" si="35"/>
        <v>100</v>
      </c>
      <c r="AH35" s="9">
        <f t="shared" si="35"/>
        <v>100</v>
      </c>
      <c r="AI35" s="9">
        <f t="shared" si="35"/>
        <v>99.999999999999986</v>
      </c>
      <c r="AJ35" s="9">
        <f t="shared" si="35"/>
        <v>100</v>
      </c>
      <c r="AK35" s="9">
        <f t="shared" si="35"/>
        <v>100.00000000000003</v>
      </c>
      <c r="AL35" s="9">
        <f t="shared" si="35"/>
        <v>99.999999999999986</v>
      </c>
      <c r="AM35" s="9">
        <f t="shared" si="35"/>
        <v>99.999999999999986</v>
      </c>
      <c r="AN35" s="10">
        <f t="shared" si="35"/>
        <v>100.00000000000003</v>
      </c>
      <c r="AO35" s="10">
        <f t="shared" si="35"/>
        <v>99.999999999999986</v>
      </c>
      <c r="AP35" s="10">
        <f t="shared" si="35"/>
        <v>99.999999999999972</v>
      </c>
      <c r="AQ35" s="10">
        <f t="shared" si="35"/>
        <v>100.00000000000001</v>
      </c>
      <c r="AR35" s="10">
        <f t="shared" si="35"/>
        <v>99.999999999999986</v>
      </c>
      <c r="AS35" s="10">
        <f t="shared" si="35"/>
        <v>100</v>
      </c>
      <c r="AT35" s="10">
        <f t="shared" si="35"/>
        <v>100</v>
      </c>
      <c r="AU35" s="10">
        <f t="shared" si="35"/>
        <v>99.999999999999986</v>
      </c>
      <c r="AV35" s="10">
        <f t="shared" si="35"/>
        <v>100</v>
      </c>
      <c r="AW35" s="10">
        <f t="shared" si="35"/>
        <v>100</v>
      </c>
      <c r="AX35" s="10">
        <f t="shared" si="35"/>
        <v>99.999999999999972</v>
      </c>
      <c r="AZ35" s="2" t="s">
        <v>189</v>
      </c>
      <c r="BA35" s="9">
        <f t="shared" ref="BA35:CJ35" si="36">SUM(BA25:BA34)</f>
        <v>99.999999999999986</v>
      </c>
      <c r="BB35" s="9">
        <f t="shared" si="36"/>
        <v>99.999999999999972</v>
      </c>
      <c r="BC35" s="9">
        <f t="shared" si="36"/>
        <v>100.00000000000003</v>
      </c>
      <c r="BD35" s="9">
        <f t="shared" si="36"/>
        <v>100.00000000000001</v>
      </c>
      <c r="BE35" s="9">
        <f t="shared" si="36"/>
        <v>100.00000000000001</v>
      </c>
      <c r="BF35" s="9">
        <f t="shared" si="36"/>
        <v>100</v>
      </c>
      <c r="BG35" s="9">
        <f t="shared" si="36"/>
        <v>100</v>
      </c>
      <c r="BH35" s="9">
        <f t="shared" si="36"/>
        <v>100</v>
      </c>
      <c r="BI35" s="9">
        <f t="shared" si="36"/>
        <v>100.00000000000001</v>
      </c>
      <c r="BJ35" s="9">
        <f t="shared" si="36"/>
        <v>100</v>
      </c>
      <c r="BK35" s="9">
        <f t="shared" si="36"/>
        <v>99.999999999999986</v>
      </c>
      <c r="BL35" s="9">
        <f t="shared" si="36"/>
        <v>100.00000000000001</v>
      </c>
      <c r="BM35" s="9">
        <f t="shared" si="36"/>
        <v>99.999999999999986</v>
      </c>
      <c r="BN35" s="9">
        <f t="shared" si="36"/>
        <v>99.999999999999972</v>
      </c>
      <c r="BO35" s="9">
        <f t="shared" si="36"/>
        <v>100</v>
      </c>
      <c r="BP35" s="9">
        <f t="shared" si="36"/>
        <v>99.999999999999972</v>
      </c>
      <c r="BQ35" s="9">
        <f t="shared" si="36"/>
        <v>100</v>
      </c>
      <c r="BR35" s="9">
        <f t="shared" si="36"/>
        <v>99.999999999999986</v>
      </c>
      <c r="BS35" s="9">
        <f t="shared" si="36"/>
        <v>99.999999999999986</v>
      </c>
      <c r="BT35" s="9">
        <f t="shared" si="36"/>
        <v>99.999999999999972</v>
      </c>
      <c r="BU35" s="9">
        <f t="shared" si="36"/>
        <v>100</v>
      </c>
      <c r="BV35" s="9">
        <f t="shared" si="36"/>
        <v>99.999999999999972</v>
      </c>
      <c r="BW35" s="9">
        <f t="shared" si="36"/>
        <v>100.00000000000003</v>
      </c>
      <c r="BX35" s="23">
        <f>SUM(BX25:BX34)</f>
        <v>100.00000000000001</v>
      </c>
      <c r="BY35" s="23">
        <f>SUM(BY25:BY34)</f>
        <v>99.999999999999986</v>
      </c>
      <c r="BZ35" s="10">
        <f t="shared" si="36"/>
        <v>99.999999999999986</v>
      </c>
      <c r="CA35" s="10">
        <f t="shared" si="36"/>
        <v>100.00000000000001</v>
      </c>
      <c r="CB35" s="10">
        <f t="shared" si="36"/>
        <v>100.00000000000003</v>
      </c>
      <c r="CC35" s="10">
        <f t="shared" si="36"/>
        <v>99.999999999999972</v>
      </c>
      <c r="CD35" s="10">
        <f t="shared" si="36"/>
        <v>100</v>
      </c>
      <c r="CE35" s="10">
        <f t="shared" si="36"/>
        <v>100.00000000000001</v>
      </c>
      <c r="CF35" s="10">
        <f t="shared" si="36"/>
        <v>100</v>
      </c>
      <c r="CG35" s="10">
        <f t="shared" si="36"/>
        <v>100.00000000000001</v>
      </c>
      <c r="CH35" s="24">
        <f t="shared" si="36"/>
        <v>99.999999999999972</v>
      </c>
      <c r="CI35" s="24">
        <f t="shared" si="36"/>
        <v>100</v>
      </c>
      <c r="CJ35" s="24">
        <f t="shared" si="36"/>
        <v>100</v>
      </c>
      <c r="CL35" s="2" t="s">
        <v>189</v>
      </c>
      <c r="CM35" s="9">
        <f t="shared" ref="CM35:DB35" si="37">SUM(CM25:CM34)</f>
        <v>99.999999999999986</v>
      </c>
      <c r="CN35" s="9">
        <f t="shared" si="37"/>
        <v>99.999999999999986</v>
      </c>
      <c r="CO35" s="9">
        <f t="shared" si="37"/>
        <v>99.999999999999986</v>
      </c>
      <c r="CP35" s="9">
        <f t="shared" si="37"/>
        <v>100</v>
      </c>
      <c r="CQ35" s="9">
        <f t="shared" si="37"/>
        <v>99.999999999999986</v>
      </c>
      <c r="CR35" s="9">
        <f t="shared" si="37"/>
        <v>100</v>
      </c>
      <c r="CS35" s="9">
        <f>SUM(CS25:CS34)</f>
        <v>99.999999999999986</v>
      </c>
      <c r="CT35" s="9">
        <f t="shared" si="37"/>
        <v>99.999999999999986</v>
      </c>
      <c r="CU35" s="10">
        <f>SUM(CU25:CU34)</f>
        <v>99.999999999999986</v>
      </c>
      <c r="CV35" s="10">
        <f t="shared" si="37"/>
        <v>100.00000000000003</v>
      </c>
      <c r="CW35" s="10">
        <f t="shared" si="37"/>
        <v>100.00000000000001</v>
      </c>
      <c r="CX35" s="10">
        <f t="shared" si="37"/>
        <v>100.00000000000003</v>
      </c>
      <c r="CY35" s="10">
        <f t="shared" si="37"/>
        <v>99.999999999999986</v>
      </c>
      <c r="CZ35" s="10">
        <f t="shared" si="37"/>
        <v>100.00000000000001</v>
      </c>
      <c r="DA35" s="10">
        <f t="shared" si="37"/>
        <v>99.999999999999986</v>
      </c>
      <c r="DB35" s="10">
        <f t="shared" si="37"/>
        <v>100</v>
      </c>
      <c r="DD35" s="2" t="s">
        <v>189</v>
      </c>
      <c r="DE35" s="9">
        <f t="shared" ref="DE35:DY35" si="38">SUM(DE25:DE34)</f>
        <v>100</v>
      </c>
      <c r="DF35" s="9">
        <f t="shared" si="38"/>
        <v>99.999999999999986</v>
      </c>
      <c r="DG35" s="9">
        <f t="shared" si="38"/>
        <v>99.999999999999986</v>
      </c>
      <c r="DH35" s="9">
        <f t="shared" si="38"/>
        <v>99.999999999999972</v>
      </c>
      <c r="DI35" s="9">
        <f t="shared" si="38"/>
        <v>100</v>
      </c>
      <c r="DJ35" s="9">
        <f t="shared" si="38"/>
        <v>100.00000000000003</v>
      </c>
      <c r="DK35" s="9">
        <f t="shared" si="38"/>
        <v>100.00000000000001</v>
      </c>
      <c r="DL35" s="9">
        <f t="shared" si="38"/>
        <v>100</v>
      </c>
      <c r="DM35" s="9">
        <f t="shared" si="38"/>
        <v>100.00000000000001</v>
      </c>
      <c r="DN35" s="9">
        <f t="shared" si="38"/>
        <v>99.999999999999943</v>
      </c>
      <c r="DO35" s="9">
        <f t="shared" si="38"/>
        <v>100.00000000000003</v>
      </c>
      <c r="DP35" s="9">
        <f t="shared" si="38"/>
        <v>100</v>
      </c>
      <c r="DQ35" s="9">
        <f t="shared" si="38"/>
        <v>100</v>
      </c>
      <c r="DR35" s="9">
        <f t="shared" si="38"/>
        <v>99.999999999999986</v>
      </c>
      <c r="DS35" s="10">
        <f t="shared" si="38"/>
        <v>100.00000000000001</v>
      </c>
      <c r="DT35" s="10">
        <f t="shared" si="38"/>
        <v>99.999999999999957</v>
      </c>
      <c r="DU35" s="10">
        <f t="shared" si="38"/>
        <v>100.00000000000001</v>
      </c>
      <c r="DV35" s="10">
        <f t="shared" si="38"/>
        <v>99.999999999999986</v>
      </c>
      <c r="DW35" s="10">
        <f t="shared" si="38"/>
        <v>100.00000000000004</v>
      </c>
      <c r="DX35" s="10">
        <f t="shared" si="38"/>
        <v>100.00000000000003</v>
      </c>
      <c r="DY35" s="10">
        <f t="shared" si="38"/>
        <v>100</v>
      </c>
      <c r="EA35" s="2" t="s">
        <v>189</v>
      </c>
      <c r="EB35" s="10">
        <f t="shared" ref="EB35:EN35" si="39">SUM(EB25:EB34)</f>
        <v>100.00000000000001</v>
      </c>
      <c r="EC35" s="10">
        <f t="shared" si="39"/>
        <v>99.95334061352132</v>
      </c>
      <c r="ED35" s="10">
        <f t="shared" si="39"/>
        <v>99.966890739440132</v>
      </c>
      <c r="EE35" s="10">
        <f t="shared" si="39"/>
        <v>99.940361872030735</v>
      </c>
      <c r="EF35" s="10">
        <f t="shared" si="39"/>
        <v>99.959155210201246</v>
      </c>
      <c r="EG35" s="10">
        <f t="shared" si="39"/>
        <v>99.950936217082187</v>
      </c>
      <c r="EH35" s="10">
        <f t="shared" si="39"/>
        <v>99.965677367252155</v>
      </c>
      <c r="EI35" s="10">
        <f t="shared" si="39"/>
        <v>99.97383779432478</v>
      </c>
      <c r="EJ35" s="10">
        <f t="shared" si="39"/>
        <v>99.966800804828978</v>
      </c>
      <c r="EK35" s="10">
        <f t="shared" si="39"/>
        <v>99.965986394557817</v>
      </c>
      <c r="EL35" s="10">
        <f t="shared" si="39"/>
        <v>99.946094385679416</v>
      </c>
      <c r="EM35" s="10">
        <f t="shared" si="39"/>
        <v>99.961662631154169</v>
      </c>
      <c r="EN35" s="10">
        <f t="shared" si="39"/>
        <v>99.977048198782555</v>
      </c>
      <c r="EP35" s="2" t="s">
        <v>189</v>
      </c>
      <c r="EQ35" s="24">
        <f t="shared" ref="EQ35:EW35" si="40">SUM(EQ25:EQ34)</f>
        <v>100</v>
      </c>
      <c r="ER35" s="24">
        <f t="shared" si="40"/>
        <v>99.999999999999972</v>
      </c>
      <c r="ES35" s="24">
        <f t="shared" si="40"/>
        <v>100.00000000000001</v>
      </c>
      <c r="ET35" s="24">
        <f t="shared" si="40"/>
        <v>100.00999999999996</v>
      </c>
      <c r="EU35" s="24">
        <f t="shared" si="40"/>
        <v>99.999999999999986</v>
      </c>
      <c r="EV35" s="24">
        <f t="shared" si="40"/>
        <v>99.999999999999986</v>
      </c>
      <c r="EW35" s="24">
        <f t="shared" si="40"/>
        <v>100.00000000000001</v>
      </c>
    </row>
    <row r="36" spans="1:153" x14ac:dyDescent="0.55000000000000004">
      <c r="B36" s="9"/>
      <c r="C36" s="9"/>
      <c r="D36" s="9"/>
      <c r="E36" s="9"/>
      <c r="F36" s="9"/>
      <c r="G36" s="9"/>
      <c r="H36" s="9"/>
      <c r="I36" s="9"/>
      <c r="J36" s="9"/>
      <c r="K36" s="9"/>
      <c r="L36" s="10"/>
      <c r="M36" s="10"/>
      <c r="N36" s="10"/>
      <c r="O36" s="10"/>
      <c r="P36" s="10"/>
      <c r="Q36" s="10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Z36" s="2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23"/>
      <c r="BY36" s="23"/>
      <c r="BZ36" s="10"/>
      <c r="CA36" s="10"/>
      <c r="CB36" s="10"/>
      <c r="CC36" s="10"/>
      <c r="CD36" s="10"/>
      <c r="CE36" s="10"/>
      <c r="CF36" s="10"/>
      <c r="CG36" s="10"/>
      <c r="CH36" s="24"/>
      <c r="CI36" s="24"/>
      <c r="CJ36" s="24"/>
      <c r="CM36" s="9"/>
      <c r="CN36" s="9"/>
      <c r="CO36" s="9"/>
      <c r="CP36" s="9"/>
      <c r="CQ36" s="9"/>
      <c r="CR36" s="9"/>
      <c r="CS36" s="9"/>
      <c r="CT36" s="9"/>
      <c r="CU36" s="10"/>
      <c r="CV36" s="10"/>
      <c r="CW36" s="10"/>
      <c r="CX36" s="10"/>
      <c r="CY36" s="10"/>
      <c r="CZ36" s="10"/>
      <c r="DA36" s="10"/>
      <c r="DB36" s="10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10"/>
      <c r="DT36" s="10"/>
      <c r="DU36" s="10"/>
      <c r="DV36" s="10"/>
      <c r="DW36" s="10"/>
      <c r="DX36" s="10"/>
      <c r="DY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Q36" s="24"/>
      <c r="ER36" s="24"/>
      <c r="ES36" s="24"/>
      <c r="ET36" s="24"/>
      <c r="EU36" s="24"/>
      <c r="EV36" s="24"/>
      <c r="EW36" s="24"/>
    </row>
    <row r="37" spans="1:153" x14ac:dyDescent="0.55000000000000004">
      <c r="A37" s="2" t="s">
        <v>192</v>
      </c>
      <c r="B37" s="14">
        <f>B28/(B28+B30)</f>
        <v>0.76973684210526316</v>
      </c>
      <c r="C37" s="14">
        <f t="shared" ref="C37:Q37" si="41">C28/(C28+C30)</f>
        <v>0.80392156862745101</v>
      </c>
      <c r="D37" s="14">
        <f t="shared" si="41"/>
        <v>0.76538065353172213</v>
      </c>
      <c r="E37" s="14">
        <f t="shared" si="41"/>
        <v>0.86029411764705888</v>
      </c>
      <c r="F37" s="14">
        <f t="shared" si="41"/>
        <v>0.7676325421090695</v>
      </c>
      <c r="G37" s="14">
        <f t="shared" si="41"/>
        <v>0.79022150051271478</v>
      </c>
      <c r="H37" s="14">
        <f t="shared" si="41"/>
        <v>0.71392109139103632</v>
      </c>
      <c r="I37" s="14">
        <f t="shared" si="41"/>
        <v>0.53853955375253548</v>
      </c>
      <c r="J37" s="14">
        <f t="shared" si="41"/>
        <v>0.76642335766423364</v>
      </c>
      <c r="K37" s="14">
        <f t="shared" si="41"/>
        <v>0.74096453932462103</v>
      </c>
      <c r="L37" s="15">
        <f t="shared" si="41"/>
        <v>0.7976313503480662</v>
      </c>
      <c r="M37" s="15">
        <f t="shared" si="41"/>
        <v>0.7801857585139319</v>
      </c>
      <c r="N37" s="15">
        <f t="shared" si="41"/>
        <v>0.81277687671197951</v>
      </c>
      <c r="O37" s="15">
        <f t="shared" si="41"/>
        <v>0.83393501805054149</v>
      </c>
      <c r="P37" s="15">
        <f t="shared" si="41"/>
        <v>0.7392197358503908</v>
      </c>
      <c r="Q37" s="15">
        <f t="shared" si="41"/>
        <v>0.81160129231510003</v>
      </c>
      <c r="S37" s="2" t="s">
        <v>192</v>
      </c>
      <c r="T37" s="14">
        <f t="shared" ref="T37:AX37" si="42">T28/(T28+T30)</f>
        <v>0.98246988325943962</v>
      </c>
      <c r="U37" s="14">
        <f t="shared" si="42"/>
        <v>0.97828463959479772</v>
      </c>
      <c r="V37" s="14">
        <f t="shared" si="42"/>
        <v>0.99464435060394585</v>
      </c>
      <c r="W37" s="14">
        <f t="shared" si="42"/>
        <v>0.9815473101102058</v>
      </c>
      <c r="X37" s="14">
        <f t="shared" si="42"/>
        <v>0.98392282958199351</v>
      </c>
      <c r="Y37" s="14">
        <f t="shared" si="42"/>
        <v>0.95545657015590202</v>
      </c>
      <c r="Z37" s="14">
        <f t="shared" si="42"/>
        <v>0.99706409286593023</v>
      </c>
      <c r="AA37" s="14">
        <f t="shared" si="42"/>
        <v>0.96316643379042755</v>
      </c>
      <c r="AB37" s="14">
        <f t="shared" si="42"/>
        <v>0.98981287775878068</v>
      </c>
      <c r="AC37" s="14">
        <f t="shared" si="42"/>
        <v>0.9511303191489362</v>
      </c>
      <c r="AD37" s="14">
        <f t="shared" si="42"/>
        <v>0.97496192398091763</v>
      </c>
      <c r="AE37" s="14">
        <f t="shared" si="42"/>
        <v>0.96901941011407822</v>
      </c>
      <c r="AF37" s="14">
        <f t="shared" si="42"/>
        <v>0.92857142857142849</v>
      </c>
      <c r="AG37" s="14">
        <f t="shared" si="42"/>
        <v>0.96089166992569419</v>
      </c>
      <c r="AH37" s="14">
        <f t="shared" si="42"/>
        <v>0.99112199962299474</v>
      </c>
      <c r="AI37" s="14">
        <f t="shared" si="42"/>
        <v>0.98398077693231878</v>
      </c>
      <c r="AJ37" s="14">
        <f t="shared" si="42"/>
        <v>0.98599047352199487</v>
      </c>
      <c r="AK37" s="14">
        <f t="shared" si="42"/>
        <v>0.94211524019781434</v>
      </c>
      <c r="AL37" s="14">
        <f t="shared" si="42"/>
        <v>0.98748970704862682</v>
      </c>
      <c r="AM37" s="14">
        <f t="shared" si="42"/>
        <v>0.94837815696388184</v>
      </c>
      <c r="AN37" s="15">
        <f t="shared" si="42"/>
        <v>0.94475138121546964</v>
      </c>
      <c r="AO37" s="15">
        <f t="shared" si="42"/>
        <v>0.96738429275858817</v>
      </c>
      <c r="AP37" s="15">
        <f t="shared" si="42"/>
        <v>0.81174444262801915</v>
      </c>
      <c r="AQ37" s="15">
        <f t="shared" si="42"/>
        <v>0.98516227318972693</v>
      </c>
      <c r="AR37" s="15">
        <f t="shared" si="42"/>
        <v>0.77755232851007994</v>
      </c>
      <c r="AS37" s="15">
        <f t="shared" si="42"/>
        <v>0.95426433428402535</v>
      </c>
      <c r="AT37" s="15">
        <f t="shared" si="42"/>
        <v>0.96455964603608002</v>
      </c>
      <c r="AU37" s="15">
        <f t="shared" si="42"/>
        <v>0.79362101313320832</v>
      </c>
      <c r="AV37" s="15">
        <f t="shared" si="42"/>
        <v>0.80106791040480441</v>
      </c>
      <c r="AW37" s="15">
        <f t="shared" si="42"/>
        <v>0.74353154788924203</v>
      </c>
      <c r="AX37" s="15">
        <f t="shared" si="42"/>
        <v>0.83923636153947256</v>
      </c>
      <c r="AZ37" s="2" t="s">
        <v>192</v>
      </c>
      <c r="BA37" s="14">
        <f t="shared" ref="BA37:CJ37" si="43">BA28/(BA28+BA30)</f>
        <v>0.80104712041884818</v>
      </c>
      <c r="BB37" s="14">
        <f t="shared" si="43"/>
        <v>0.80061349693251538</v>
      </c>
      <c r="BC37" s="14">
        <f t="shared" si="43"/>
        <v>0.73443983402489632</v>
      </c>
      <c r="BD37" s="14">
        <f t="shared" si="43"/>
        <v>0.8557377049180328</v>
      </c>
      <c r="BE37" s="14">
        <f t="shared" si="43"/>
        <v>0.77678571428571441</v>
      </c>
      <c r="BF37" s="14">
        <f t="shared" si="43"/>
        <v>0.81721698113207542</v>
      </c>
      <c r="BG37" s="14">
        <f t="shared" si="43"/>
        <v>0.72249752229930631</v>
      </c>
      <c r="BH37" s="14">
        <f t="shared" si="43"/>
        <v>0.80657640232108319</v>
      </c>
      <c r="BI37" s="14">
        <f t="shared" si="43"/>
        <v>0.83558994197292069</v>
      </c>
      <c r="BJ37" s="14">
        <f t="shared" si="43"/>
        <v>0.62457337883959052</v>
      </c>
      <c r="BK37" s="14">
        <f t="shared" si="43"/>
        <v>0.7142857142857143</v>
      </c>
      <c r="BL37" s="14">
        <f t="shared" si="43"/>
        <v>0.8145400593471811</v>
      </c>
      <c r="BM37" s="14">
        <f t="shared" si="43"/>
        <v>0.81438515081206497</v>
      </c>
      <c r="BN37" s="14">
        <f t="shared" si="43"/>
        <v>0.80667838312829521</v>
      </c>
      <c r="BO37" s="14">
        <f t="shared" si="43"/>
        <v>0.75265017667844525</v>
      </c>
      <c r="BP37" s="14">
        <f t="shared" si="43"/>
        <v>0.83443708609271516</v>
      </c>
      <c r="BQ37" s="14">
        <f t="shared" si="43"/>
        <v>0.80726464047442548</v>
      </c>
      <c r="BR37" s="14">
        <f t="shared" si="43"/>
        <v>0.85401459854014594</v>
      </c>
      <c r="BS37" s="14">
        <f t="shared" si="43"/>
        <v>0.78649453823237336</v>
      </c>
      <c r="BT37" s="14">
        <f t="shared" si="43"/>
        <v>0.66618287373004348</v>
      </c>
      <c r="BU37" s="14">
        <f t="shared" si="43"/>
        <v>0.80582524271844658</v>
      </c>
      <c r="BV37" s="14">
        <f t="shared" si="43"/>
        <v>0.60810810810810811</v>
      </c>
      <c r="BW37" s="14">
        <f t="shared" si="43"/>
        <v>0.83668341708542715</v>
      </c>
      <c r="BX37" s="25">
        <f>BX28/(BX28+BX30)</f>
        <v>0.78260869565217384</v>
      </c>
      <c r="BY37" s="25">
        <f t="shared" ref="BY37" si="44">BY28/(BY28+BY30)</f>
        <v>0.85987261146496807</v>
      </c>
      <c r="BZ37" s="15">
        <f t="shared" si="43"/>
        <v>0.81481481481481488</v>
      </c>
      <c r="CA37" s="15">
        <f t="shared" si="43"/>
        <v>0.81348637015781922</v>
      </c>
      <c r="CB37" s="15">
        <f t="shared" si="43"/>
        <v>0.78375219170075971</v>
      </c>
      <c r="CC37" s="15">
        <f t="shared" si="43"/>
        <v>0.73469387755102034</v>
      </c>
      <c r="CD37" s="15">
        <f t="shared" si="43"/>
        <v>0.78448275862068961</v>
      </c>
      <c r="CE37" s="15">
        <f t="shared" si="43"/>
        <v>0.76817702845100111</v>
      </c>
      <c r="CF37" s="15">
        <f t="shared" si="43"/>
        <v>0.81751824817518248</v>
      </c>
      <c r="CG37" s="15">
        <f t="shared" si="43"/>
        <v>0.65051628276409856</v>
      </c>
      <c r="CH37" s="26">
        <f t="shared" si="43"/>
        <v>0.81203007518796988</v>
      </c>
      <c r="CI37" s="26">
        <f t="shared" si="43"/>
        <v>0.92217898832684819</v>
      </c>
      <c r="CJ37" s="26">
        <f t="shared" si="43"/>
        <v>0.60964408725602748</v>
      </c>
      <c r="CL37" s="2" t="s">
        <v>192</v>
      </c>
      <c r="CM37" s="14">
        <f t="shared" ref="CM37:DB37" si="45">CM28/(CM28+CM30)</f>
        <v>0.82575757575757569</v>
      </c>
      <c r="CN37" s="14">
        <f t="shared" si="45"/>
        <v>0.74305555555555558</v>
      </c>
      <c r="CO37" s="14">
        <f t="shared" si="45"/>
        <v>0.83137254901960789</v>
      </c>
      <c r="CP37" s="14">
        <f t="shared" si="45"/>
        <v>0.78260869565217395</v>
      </c>
      <c r="CQ37" s="14">
        <f t="shared" si="45"/>
        <v>0.78169014084507038</v>
      </c>
      <c r="CR37" s="14">
        <f t="shared" si="45"/>
        <v>0.77859778597785978</v>
      </c>
      <c r="CS37" s="14">
        <f>CS28/(CS28+CS30)</f>
        <v>0.85942801745031516</v>
      </c>
      <c r="CT37" s="14">
        <f t="shared" si="45"/>
        <v>0.72321428571428581</v>
      </c>
      <c r="CU37" s="15">
        <f>CU28/(CU28+CU30)</f>
        <v>0.88847583643122674</v>
      </c>
      <c r="CV37" s="15">
        <f t="shared" si="45"/>
        <v>0.84926470588235292</v>
      </c>
      <c r="CW37" s="15">
        <f t="shared" si="45"/>
        <v>0.8</v>
      </c>
      <c r="CX37" s="15">
        <f t="shared" si="45"/>
        <v>0.85763888888888884</v>
      </c>
      <c r="CY37" s="15">
        <f t="shared" si="45"/>
        <v>0.75536480686695273</v>
      </c>
      <c r="CZ37" s="15">
        <f t="shared" si="45"/>
        <v>0.77593360995850624</v>
      </c>
      <c r="DA37" s="15">
        <f t="shared" si="45"/>
        <v>0.90282131661442011</v>
      </c>
      <c r="DB37" s="15">
        <f t="shared" si="45"/>
        <v>0.75460122699386512</v>
      </c>
      <c r="DD37" s="2" t="s">
        <v>192</v>
      </c>
      <c r="DE37" s="14">
        <f t="shared" ref="DE37:DY37" si="46">DE28/(DE28+DE30)</f>
        <v>0.82232346241457854</v>
      </c>
      <c r="DF37" s="14">
        <f t="shared" si="46"/>
        <v>0.78181818181818175</v>
      </c>
      <c r="DG37" s="14">
        <f t="shared" si="46"/>
        <v>0.78571428571428581</v>
      </c>
      <c r="DH37" s="14">
        <f t="shared" si="46"/>
        <v>0.87437185929648231</v>
      </c>
      <c r="DI37" s="14">
        <f t="shared" si="46"/>
        <v>0.95000000000000007</v>
      </c>
      <c r="DJ37" s="14">
        <f t="shared" si="46"/>
        <v>0.76769275028768702</v>
      </c>
      <c r="DK37" s="14">
        <f t="shared" si="46"/>
        <v>0.89240506329113922</v>
      </c>
      <c r="DL37" s="14">
        <f t="shared" si="46"/>
        <v>0.87155963302752282</v>
      </c>
      <c r="DM37" s="14">
        <f t="shared" si="46"/>
        <v>0.84816753926701571</v>
      </c>
      <c r="DN37" s="14">
        <f t="shared" si="46"/>
        <v>0.81951219512195128</v>
      </c>
      <c r="DO37" s="14">
        <f t="shared" si="46"/>
        <v>0.78846153846153844</v>
      </c>
      <c r="DP37" s="14">
        <f t="shared" si="46"/>
        <v>0.91111111111111109</v>
      </c>
      <c r="DQ37" s="14">
        <f t="shared" si="46"/>
        <v>0.88235294117647067</v>
      </c>
      <c r="DR37" s="14">
        <f t="shared" si="46"/>
        <v>0.8439306358381502</v>
      </c>
      <c r="DS37" s="15">
        <f t="shared" si="46"/>
        <v>0.78947368421052622</v>
      </c>
      <c r="DT37" s="15">
        <f t="shared" si="46"/>
        <v>0.82014388489208634</v>
      </c>
      <c r="DU37" s="15">
        <f t="shared" si="46"/>
        <v>0.74646623289207981</v>
      </c>
      <c r="DV37" s="15">
        <f t="shared" si="46"/>
        <v>0.79729729729729726</v>
      </c>
      <c r="DW37" s="15">
        <f t="shared" si="46"/>
        <v>0.8110236220472441</v>
      </c>
      <c r="DX37" s="15">
        <f t="shared" si="46"/>
        <v>0.80952380952380953</v>
      </c>
      <c r="DY37" s="15">
        <f t="shared" si="46"/>
        <v>0.89690721649484539</v>
      </c>
      <c r="EA37" s="2" t="s">
        <v>192</v>
      </c>
      <c r="EB37" s="15">
        <f t="shared" ref="EB37:EN37" si="47">EB28/(EB28+EB30)</f>
        <v>0.80173482032218091</v>
      </c>
      <c r="EC37" s="15">
        <f t="shared" si="47"/>
        <v>0.82097186700767266</v>
      </c>
      <c r="ED37" s="15">
        <f t="shared" si="47"/>
        <v>0.84051036682615632</v>
      </c>
      <c r="EE37" s="15">
        <f t="shared" si="47"/>
        <v>0.84793627805937732</v>
      </c>
      <c r="EF37" s="15">
        <f t="shared" si="47"/>
        <v>0.8435870698644421</v>
      </c>
      <c r="EG37" s="15">
        <f t="shared" si="47"/>
        <v>0.90099009900990101</v>
      </c>
      <c r="EH37" s="15">
        <f t="shared" si="47"/>
        <v>0.74880382775119625</v>
      </c>
      <c r="EI37" s="15">
        <f t="shared" si="47"/>
        <v>0.72312703583061888</v>
      </c>
      <c r="EJ37" s="15">
        <f t="shared" si="47"/>
        <v>0.80213089802130899</v>
      </c>
      <c r="EK37" s="15">
        <f t="shared" si="47"/>
        <v>0.84520123839009287</v>
      </c>
      <c r="EL37" s="15">
        <f t="shared" si="47"/>
        <v>0.76166832174776555</v>
      </c>
      <c r="EM37" s="15">
        <f t="shared" si="47"/>
        <v>0.78873239436619713</v>
      </c>
      <c r="EN37" s="15">
        <f t="shared" si="47"/>
        <v>0.77628635346756159</v>
      </c>
      <c r="EP37" s="2" t="s">
        <v>192</v>
      </c>
      <c r="EQ37" s="26">
        <f t="shared" ref="EQ37:EW37" si="48">EQ28/(EQ28+EQ30)</f>
        <v>0.78749999999999998</v>
      </c>
      <c r="ER37" s="26">
        <f t="shared" si="48"/>
        <v>0.8571428571428571</v>
      </c>
      <c r="ES37" s="26">
        <f t="shared" si="48"/>
        <v>0.85344827586206895</v>
      </c>
      <c r="ET37" s="26">
        <f t="shared" si="48"/>
        <v>0.95049504950495056</v>
      </c>
      <c r="EU37" s="26">
        <f t="shared" si="48"/>
        <v>0.91304347826086951</v>
      </c>
      <c r="EV37" s="26">
        <f t="shared" si="48"/>
        <v>0.77928692699490665</v>
      </c>
      <c r="EW37" s="26">
        <f t="shared" si="48"/>
        <v>0.94475138121546953</v>
      </c>
    </row>
    <row r="38" spans="1:153" x14ac:dyDescent="0.55000000000000004">
      <c r="A38" s="2" t="s">
        <v>193</v>
      </c>
      <c r="B38" s="9">
        <f>B33+B32-B31</f>
        <v>-1.41056605305352</v>
      </c>
      <c r="C38" s="9">
        <f>C33+C32-C31</f>
        <v>2.9472324276313135</v>
      </c>
      <c r="D38" s="9">
        <f t="shared" ref="D38:Q38" si="49">D33+D32-D31</f>
        <v>4.3394873856425971</v>
      </c>
      <c r="E38" s="9">
        <f t="shared" si="49"/>
        <v>4.8638132295719858</v>
      </c>
      <c r="F38" s="9">
        <f t="shared" si="49"/>
        <v>3.6107416650042818</v>
      </c>
      <c r="G38" s="9">
        <f t="shared" si="49"/>
        <v>2.78970458061784</v>
      </c>
      <c r="H38" s="9">
        <f t="shared" si="49"/>
        <v>2.6005260861226898</v>
      </c>
      <c r="I38" s="9">
        <f t="shared" si="49"/>
        <v>1.2647554806070822</v>
      </c>
      <c r="J38" s="9">
        <f t="shared" si="49"/>
        <v>5.7470659438976899</v>
      </c>
      <c r="K38" s="9">
        <f t="shared" si="49"/>
        <v>2.2949537764723815</v>
      </c>
      <c r="L38" s="10">
        <f t="shared" si="49"/>
        <v>3.5240476677710681</v>
      </c>
      <c r="M38" s="10">
        <f t="shared" si="49"/>
        <v>1.1616161616161618</v>
      </c>
      <c r="N38" s="10">
        <f t="shared" si="49"/>
        <v>0.56384505797951112</v>
      </c>
      <c r="O38" s="10">
        <f t="shared" si="49"/>
        <v>0.9017779371829695</v>
      </c>
      <c r="P38" s="10">
        <f t="shared" si="49"/>
        <v>4.0443856901687507</v>
      </c>
      <c r="Q38" s="10">
        <f t="shared" si="49"/>
        <v>-0.83947079200957564</v>
      </c>
      <c r="S38" s="2" t="s">
        <v>193</v>
      </c>
      <c r="T38" s="9">
        <f t="shared" ref="T38:AX38" si="50">T33+T32-T31</f>
        <v>1.5822334325560461</v>
      </c>
      <c r="U38" s="9">
        <f t="shared" si="50"/>
        <v>1.0366879364723407</v>
      </c>
      <c r="V38" s="9">
        <f t="shared" si="50"/>
        <v>4.8198849260856731</v>
      </c>
      <c r="W38" s="9">
        <f t="shared" si="50"/>
        <v>2.3953994929905837</v>
      </c>
      <c r="X38" s="9">
        <f t="shared" si="50"/>
        <v>4.7764538140340154</v>
      </c>
      <c r="Y38" s="9">
        <f t="shared" si="50"/>
        <v>-0.6143260842855387</v>
      </c>
      <c r="Z38" s="9">
        <f t="shared" si="50"/>
        <v>6.0638486613793434</v>
      </c>
      <c r="AA38" s="9">
        <f t="shared" si="50"/>
        <v>5.4131966612451565</v>
      </c>
      <c r="AB38" s="9">
        <f t="shared" si="50"/>
        <v>2.6601582120982106</v>
      </c>
      <c r="AC38" s="9">
        <f t="shared" si="50"/>
        <v>2.9984765479181172</v>
      </c>
      <c r="AD38" s="9">
        <f t="shared" si="50"/>
        <v>5.5146761940992022</v>
      </c>
      <c r="AE38" s="9">
        <f t="shared" si="50"/>
        <v>6.3497329591443572</v>
      </c>
      <c r="AF38" s="9">
        <f t="shared" si="50"/>
        <v>5.192107995846313</v>
      </c>
      <c r="AG38" s="9">
        <f t="shared" si="50"/>
        <v>5.589944100558994</v>
      </c>
      <c r="AH38" s="9">
        <f t="shared" si="50"/>
        <v>4.6702902483470314</v>
      </c>
      <c r="AI38" s="9">
        <f t="shared" si="50"/>
        <v>6.6620531518225103</v>
      </c>
      <c r="AJ38" s="9">
        <f t="shared" si="50"/>
        <v>1.8472328035149603</v>
      </c>
      <c r="AK38" s="9">
        <f t="shared" si="50"/>
        <v>3.9817474035778764</v>
      </c>
      <c r="AL38" s="9">
        <f t="shared" si="50"/>
        <v>4.4511489313330657</v>
      </c>
      <c r="AM38" s="9">
        <f t="shared" si="50"/>
        <v>5.3515612165969619</v>
      </c>
      <c r="AN38" s="10">
        <f t="shared" si="50"/>
        <v>6.4222993669593631</v>
      </c>
      <c r="AO38" s="10">
        <f t="shared" si="50"/>
        <v>6.1952008257283406</v>
      </c>
      <c r="AP38" s="10">
        <f t="shared" si="50"/>
        <v>6.3643512856354612</v>
      </c>
      <c r="AQ38" s="10">
        <f t="shared" si="50"/>
        <v>5.6393071110892814</v>
      </c>
      <c r="AR38" s="10">
        <f t="shared" si="50"/>
        <v>6.515835513237846</v>
      </c>
      <c r="AS38" s="10">
        <f t="shared" si="50"/>
        <v>4.2926794765863869</v>
      </c>
      <c r="AT38" s="10">
        <f t="shared" si="50"/>
        <v>6.0674743192038481</v>
      </c>
      <c r="AU38" s="10">
        <f t="shared" si="50"/>
        <v>6.6690717930216969</v>
      </c>
      <c r="AV38" s="10">
        <f t="shared" si="50"/>
        <v>5.8063599760397917</v>
      </c>
      <c r="AW38" s="10">
        <f t="shared" si="50"/>
        <v>6.2235913660678976</v>
      </c>
      <c r="AX38" s="10">
        <f t="shared" si="50"/>
        <v>5.6251969634219483</v>
      </c>
      <c r="AZ38" s="2" t="s">
        <v>193</v>
      </c>
      <c r="BA38" s="9">
        <f t="shared" ref="BA38:CJ38" si="51">BA33+BA32-BA31</f>
        <v>4.4178554993097094</v>
      </c>
      <c r="BB38" s="9">
        <f t="shared" si="51"/>
        <v>6.8287543238837412</v>
      </c>
      <c r="BC38" s="9">
        <f t="shared" si="51"/>
        <v>4.8849845122632427</v>
      </c>
      <c r="BD38" s="9">
        <f t="shared" si="51"/>
        <v>7.2404578228205514</v>
      </c>
      <c r="BE38" s="9">
        <f t="shared" si="51"/>
        <v>7.5587069532136955</v>
      </c>
      <c r="BF38" s="9">
        <f t="shared" si="51"/>
        <v>7.4611997688920759</v>
      </c>
      <c r="BG38" s="9">
        <f t="shared" si="51"/>
        <v>7.7705496169517527</v>
      </c>
      <c r="BH38" s="9">
        <f t="shared" si="51"/>
        <v>7.9151144359976202</v>
      </c>
      <c r="BI38" s="9">
        <f t="shared" si="51"/>
        <v>7.9666007825420495</v>
      </c>
      <c r="BJ38" s="9">
        <f t="shared" si="51"/>
        <v>4.6549423649916228</v>
      </c>
      <c r="BK38" s="9">
        <f t="shared" si="51"/>
        <v>9.4709178360688266</v>
      </c>
      <c r="BL38" s="9">
        <f t="shared" si="51"/>
        <v>7.0187434639208428</v>
      </c>
      <c r="BM38" s="9">
        <f t="shared" si="51"/>
        <v>7.127468943161456</v>
      </c>
      <c r="BN38" s="9">
        <f t="shared" si="51"/>
        <v>5.5469737396433079</v>
      </c>
      <c r="BO38" s="9">
        <f t="shared" si="51"/>
        <v>7.6250394486353317</v>
      </c>
      <c r="BP38" s="9">
        <f t="shared" si="51"/>
        <v>8.1310803891449037</v>
      </c>
      <c r="BQ38" s="9">
        <f t="shared" si="51"/>
        <v>7.7536801887852569</v>
      </c>
      <c r="BR38" s="9">
        <f t="shared" si="51"/>
        <v>7.6947804074416357</v>
      </c>
      <c r="BS38" s="9">
        <f t="shared" si="51"/>
        <v>7.5116227135229492</v>
      </c>
      <c r="BT38" s="9">
        <f t="shared" si="51"/>
        <v>8.8493813396510017</v>
      </c>
      <c r="BU38" s="9">
        <f t="shared" si="51"/>
        <v>7.2476825434961043</v>
      </c>
      <c r="BV38" s="9">
        <f t="shared" si="51"/>
        <v>7.7959897671314602</v>
      </c>
      <c r="BW38" s="9">
        <f t="shared" si="51"/>
        <v>6.9564862604296298</v>
      </c>
      <c r="BX38" s="23">
        <f>BX33+BX32-BX31</f>
        <v>6.5647482014388485</v>
      </c>
      <c r="BY38" s="23">
        <f t="shared" ref="BY38" si="52">BY33+BY32-BY31</f>
        <v>5.4959852376440068</v>
      </c>
      <c r="BZ38" s="10">
        <f t="shared" si="51"/>
        <v>8.0659833828613028</v>
      </c>
      <c r="CA38" s="10">
        <f t="shared" si="51"/>
        <v>7.4649268517221392</v>
      </c>
      <c r="CB38" s="10">
        <f t="shared" si="51"/>
        <v>4.522976721746474</v>
      </c>
      <c r="CC38" s="10">
        <f t="shared" si="51"/>
        <v>8.7767029423619505</v>
      </c>
      <c r="CD38" s="10">
        <f t="shared" si="51"/>
        <v>8.1579545219851717</v>
      </c>
      <c r="CE38" s="10">
        <f t="shared" si="51"/>
        <v>8.1724220815639761</v>
      </c>
      <c r="CF38" s="10">
        <f t="shared" si="51"/>
        <v>8.5720662230157423</v>
      </c>
      <c r="CG38" s="10">
        <f t="shared" si="51"/>
        <v>6.6212542260656715</v>
      </c>
      <c r="CH38" s="24">
        <f t="shared" si="51"/>
        <v>8.0253826054497939</v>
      </c>
      <c r="CI38" s="24">
        <f t="shared" si="51"/>
        <v>8.6487248416749729</v>
      </c>
      <c r="CJ38" s="24">
        <f t="shared" si="51"/>
        <v>6.8769784957974007</v>
      </c>
      <c r="CL38" s="2" t="s">
        <v>193</v>
      </c>
      <c r="CM38" s="9">
        <f t="shared" ref="CM38:DB38" si="53">CM33+CM32-CM31</f>
        <v>6.4551651194150423</v>
      </c>
      <c r="CN38" s="9">
        <f t="shared" si="53"/>
        <v>3.8380926182856547</v>
      </c>
      <c r="CO38" s="9">
        <f t="shared" si="53"/>
        <v>6.6793909398374405</v>
      </c>
      <c r="CP38" s="9">
        <f t="shared" si="53"/>
        <v>5.479981657116344</v>
      </c>
      <c r="CQ38" s="9">
        <f t="shared" si="53"/>
        <v>4.7748694208635083</v>
      </c>
      <c r="CR38" s="9">
        <f t="shared" si="53"/>
        <v>5.2254291245761362</v>
      </c>
      <c r="CS38" s="9">
        <f>CS33+CS32-CS31</f>
        <v>7.2178280352470612</v>
      </c>
      <c r="CT38" s="9">
        <f t="shared" si="53"/>
        <v>9.2274232205249955</v>
      </c>
      <c r="CU38" s="10">
        <f>CU33+CU32-CU31</f>
        <v>6.5848250751742476</v>
      </c>
      <c r="CV38" s="10">
        <f t="shared" si="53"/>
        <v>6.2042835014771009</v>
      </c>
      <c r="CW38" s="10">
        <f t="shared" si="53"/>
        <v>8.2830392737399094</v>
      </c>
      <c r="CX38" s="10">
        <f t="shared" si="53"/>
        <v>7.3267592290605545</v>
      </c>
      <c r="CY38" s="10">
        <f t="shared" si="53"/>
        <v>7.6866038329395323</v>
      </c>
      <c r="CZ38" s="10">
        <f t="shared" si="53"/>
        <v>8.2256303427773467</v>
      </c>
      <c r="DA38" s="10">
        <f t="shared" si="53"/>
        <v>7.452267923455592</v>
      </c>
      <c r="DB38" s="10">
        <f t="shared" si="53"/>
        <v>3.0347971037819486</v>
      </c>
      <c r="DD38" s="2" t="s">
        <v>193</v>
      </c>
      <c r="DE38" s="9">
        <f t="shared" ref="DE38:DY38" si="54">DE33+DE32-DE31</f>
        <v>1.771434355704018</v>
      </c>
      <c r="DF38" s="9">
        <f t="shared" si="54"/>
        <v>7.2965293281915979</v>
      </c>
      <c r="DG38" s="9">
        <f t="shared" si="54"/>
        <v>6.9420654911838788</v>
      </c>
      <c r="DH38" s="9">
        <f t="shared" si="54"/>
        <v>7.5115485037156038</v>
      </c>
      <c r="DI38" s="9">
        <f t="shared" si="54"/>
        <v>6.6573649591389277</v>
      </c>
      <c r="DJ38" s="9">
        <f t="shared" si="54"/>
        <v>7.5552470156866249</v>
      </c>
      <c r="DK38" s="9">
        <f t="shared" si="54"/>
        <v>6.497401039584167</v>
      </c>
      <c r="DL38" s="9">
        <f t="shared" si="54"/>
        <v>7.9773805917398741</v>
      </c>
      <c r="DM38" s="9">
        <f t="shared" si="54"/>
        <v>6.990851233094669</v>
      </c>
      <c r="DN38" s="9">
        <f t="shared" si="54"/>
        <v>7.359871653464352</v>
      </c>
      <c r="DO38" s="9">
        <f t="shared" si="54"/>
        <v>6.6909237921972906</v>
      </c>
      <c r="DP38" s="9">
        <f t="shared" si="54"/>
        <v>7.5712293285515031</v>
      </c>
      <c r="DQ38" s="9">
        <f t="shared" si="54"/>
        <v>7.7054622271401287</v>
      </c>
      <c r="DR38" s="9">
        <f t="shared" si="54"/>
        <v>7.7803112124484972</v>
      </c>
      <c r="DS38" s="10">
        <f t="shared" si="54"/>
        <v>7.8737806091976896</v>
      </c>
      <c r="DT38" s="10">
        <f t="shared" si="54"/>
        <v>7.808638924582386</v>
      </c>
      <c r="DU38" s="10">
        <f t="shared" si="54"/>
        <v>8.8914931564835147</v>
      </c>
      <c r="DV38" s="10">
        <f t="shared" si="54"/>
        <v>7.7302793957942555</v>
      </c>
      <c r="DW38" s="10">
        <f t="shared" si="54"/>
        <v>7.9347608565139094</v>
      </c>
      <c r="DX38" s="10">
        <f t="shared" si="54"/>
        <v>7.490749074907491</v>
      </c>
      <c r="DY38" s="10">
        <f t="shared" si="54"/>
        <v>7.3423061470470046</v>
      </c>
      <c r="EA38" s="2" t="s">
        <v>193</v>
      </c>
      <c r="EB38" s="10">
        <f t="shared" ref="EB38:EN38" si="55">EB33+EB32-EB31</f>
        <v>7.8106960354191974</v>
      </c>
      <c r="EC38" s="10">
        <f t="shared" si="55"/>
        <v>8.4383996823190728</v>
      </c>
      <c r="ED38" s="10">
        <f t="shared" si="55"/>
        <v>7.9261563158422792</v>
      </c>
      <c r="EE38" s="10">
        <f t="shared" si="55"/>
        <v>8.5818255332052971</v>
      </c>
      <c r="EF38" s="10">
        <f t="shared" si="55"/>
        <v>8.2984658298465845</v>
      </c>
      <c r="EG38" s="10">
        <f t="shared" si="55"/>
        <v>8.5611294683088026</v>
      </c>
      <c r="EH38" s="10">
        <f t="shared" si="55"/>
        <v>6.4607308701796899</v>
      </c>
      <c r="EI38" s="10">
        <f t="shared" si="55"/>
        <v>6.2990541356409739</v>
      </c>
      <c r="EJ38" s="10">
        <f t="shared" si="55"/>
        <v>5.6639839034205224</v>
      </c>
      <c r="EK38" s="10">
        <f t="shared" si="55"/>
        <v>6.8327330932372954</v>
      </c>
      <c r="EL38" s="10">
        <f t="shared" si="55"/>
        <v>6.3873067534580965</v>
      </c>
      <c r="EM38" s="10">
        <f t="shared" si="55"/>
        <v>5.1856335754640845</v>
      </c>
      <c r="EN38" s="10">
        <f t="shared" si="55"/>
        <v>9.5998403352958785</v>
      </c>
      <c r="EP38" s="2" t="s">
        <v>193</v>
      </c>
      <c r="EQ38" s="24">
        <f t="shared" ref="EQ38:EW38" si="56">EQ33+EQ32-EQ31</f>
        <v>6.2437261594057425</v>
      </c>
      <c r="ER38" s="24">
        <f t="shared" si="56"/>
        <v>8.0645161290322562</v>
      </c>
      <c r="ES38" s="24">
        <f t="shared" si="56"/>
        <v>8.4905660377358494</v>
      </c>
      <c r="ET38" s="24">
        <f t="shared" si="56"/>
        <v>7.3995771670190269</v>
      </c>
      <c r="EU38" s="24">
        <f t="shared" si="56"/>
        <v>7.5720736366794021</v>
      </c>
      <c r="EV38" s="24">
        <f t="shared" si="56"/>
        <v>5.0010502205463165</v>
      </c>
      <c r="EW38" s="24">
        <f t="shared" si="56"/>
        <v>7.7667509092029841</v>
      </c>
    </row>
    <row r="39" spans="1:153" x14ac:dyDescent="0.55000000000000004">
      <c r="A39" s="2" t="s">
        <v>194</v>
      </c>
      <c r="B39" s="9">
        <f>(B27/101.94)/(B31/56.08-3.33*B34/141.95+B32/61.982+B33/94.2)</f>
        <v>0.99363766116639918</v>
      </c>
      <c r="C39" s="9">
        <f t="shared" ref="C39:Q39" si="57">(C27/101.94)/(C31/56.08-3.33*C34/141.95+C32/61.982+C33/94.2)</f>
        <v>1.0294507464902616</v>
      </c>
      <c r="D39" s="9">
        <f t="shared" si="57"/>
        <v>1.0403189444240577</v>
      </c>
      <c r="E39" s="9">
        <f t="shared" si="57"/>
        <v>1.0394472602063485</v>
      </c>
      <c r="F39" s="9">
        <f t="shared" si="57"/>
        <v>1.0655649448880502</v>
      </c>
      <c r="G39" s="9">
        <f t="shared" si="57"/>
        <v>1.0713434755173172</v>
      </c>
      <c r="H39" s="9">
        <f t="shared" si="57"/>
        <v>1.0757741752012209</v>
      </c>
      <c r="I39" s="9">
        <f t="shared" si="57"/>
        <v>1.071437799823262</v>
      </c>
      <c r="J39" s="9">
        <f t="shared" si="57"/>
        <v>1.082842936234458</v>
      </c>
      <c r="K39" s="9">
        <f t="shared" si="57"/>
        <v>1.0841028557913392</v>
      </c>
      <c r="L39" s="10">
        <f t="shared" si="57"/>
        <v>1.0958595287918791</v>
      </c>
      <c r="M39" s="10">
        <f t="shared" si="57"/>
        <v>1.1039196145182737</v>
      </c>
      <c r="N39" s="10">
        <f t="shared" si="57"/>
        <v>1.1136942560400027</v>
      </c>
      <c r="O39" s="10">
        <f t="shared" si="57"/>
        <v>1.1262334156810005</v>
      </c>
      <c r="P39" s="10">
        <f t="shared" si="57"/>
        <v>1.1335057998758917</v>
      </c>
      <c r="Q39" s="10">
        <f t="shared" si="57"/>
        <v>1.1957668863873845</v>
      </c>
      <c r="S39" s="2" t="s">
        <v>194</v>
      </c>
      <c r="T39" s="9">
        <f t="shared" ref="T39:AX39" si="58">(T27/101.94)/(T31/56.08-3.33*T34/141.95+T32/61.982+T33/94.2)</f>
        <v>0.87740537186814482</v>
      </c>
      <c r="U39" s="9">
        <f t="shared" si="58"/>
        <v>0.89383584146878781</v>
      </c>
      <c r="V39" s="9">
        <f t="shared" si="58"/>
        <v>0.91738966872259264</v>
      </c>
      <c r="W39" s="9">
        <f t="shared" si="58"/>
        <v>0.9309676475371701</v>
      </c>
      <c r="X39" s="9">
        <f t="shared" si="58"/>
        <v>0.9306193942813048</v>
      </c>
      <c r="Y39" s="9">
        <f t="shared" si="58"/>
        <v>0.96233955696127582</v>
      </c>
      <c r="Z39" s="9">
        <f t="shared" si="58"/>
        <v>0.97292071963304139</v>
      </c>
      <c r="AA39" s="9">
        <f t="shared" si="58"/>
        <v>0.9816239871806357</v>
      </c>
      <c r="AB39" s="9">
        <f t="shared" si="58"/>
        <v>1.004505180592228</v>
      </c>
      <c r="AC39" s="9">
        <f t="shared" si="58"/>
        <v>1.0143321124536686</v>
      </c>
      <c r="AD39" s="9">
        <f t="shared" si="58"/>
        <v>1.0107557453066633</v>
      </c>
      <c r="AE39" s="9">
        <f t="shared" si="58"/>
        <v>1.0195979290459964</v>
      </c>
      <c r="AF39" s="9">
        <f t="shared" si="58"/>
        <v>1.0375716514297793</v>
      </c>
      <c r="AG39" s="9">
        <f t="shared" si="58"/>
        <v>1.0293536336418836</v>
      </c>
      <c r="AH39" s="9">
        <f t="shared" si="58"/>
        <v>1.033647961297737</v>
      </c>
      <c r="AI39" s="9">
        <f t="shared" si="58"/>
        <v>1.0333802957945608</v>
      </c>
      <c r="AJ39" s="9">
        <f t="shared" si="58"/>
        <v>1.042220181085701</v>
      </c>
      <c r="AK39" s="9">
        <f t="shared" si="58"/>
        <v>1.0685261387157192</v>
      </c>
      <c r="AL39" s="9">
        <f t="shared" si="58"/>
        <v>1.0646385837226573</v>
      </c>
      <c r="AM39" s="9">
        <f t="shared" si="58"/>
        <v>1.0925422468450006</v>
      </c>
      <c r="AN39" s="10">
        <f t="shared" si="58"/>
        <v>1.0968704169846839</v>
      </c>
      <c r="AO39" s="10">
        <f t="shared" si="58"/>
        <v>1.1061217947187958</v>
      </c>
      <c r="AP39" s="10">
        <f t="shared" si="58"/>
        <v>1.1085041538157006</v>
      </c>
      <c r="AQ39" s="10">
        <f t="shared" si="58"/>
        <v>1.1129337058311999</v>
      </c>
      <c r="AR39" s="10">
        <f t="shared" si="58"/>
        <v>1.1441586248392022</v>
      </c>
      <c r="AS39" s="10">
        <f t="shared" si="58"/>
        <v>1.1522950904574816</v>
      </c>
      <c r="AT39" s="10">
        <f t="shared" si="58"/>
        <v>1.1460422938755568</v>
      </c>
      <c r="AU39" s="10">
        <f t="shared" si="58"/>
        <v>1.1866385224966072</v>
      </c>
      <c r="AV39" s="10">
        <f t="shared" si="58"/>
        <v>1.2172499894322482</v>
      </c>
      <c r="AW39" s="10">
        <f t="shared" si="58"/>
        <v>1.2353660955204286</v>
      </c>
      <c r="AX39" s="10">
        <f t="shared" si="58"/>
        <v>1.254696305831613</v>
      </c>
      <c r="AZ39" s="2" t="s">
        <v>194</v>
      </c>
      <c r="BA39" s="9">
        <f t="shared" ref="BA39:CJ39" si="59">(BA27/101.94)/(BA31/56.08-3.33*BA34/141.95+BA32/61.982+BA33/94.2)</f>
        <v>0.96041205913316008</v>
      </c>
      <c r="BB39" s="9">
        <f t="shared" si="59"/>
        <v>1.0280502326520098</v>
      </c>
      <c r="BC39" s="9">
        <f t="shared" si="59"/>
        <v>1.0425540093328065</v>
      </c>
      <c r="BD39" s="9">
        <f t="shared" si="59"/>
        <v>1.0399110450535776</v>
      </c>
      <c r="BE39" s="9">
        <f t="shared" si="59"/>
        <v>1.0477438662476743</v>
      </c>
      <c r="BF39" s="9">
        <f t="shared" si="59"/>
        <v>1.0544408220841452</v>
      </c>
      <c r="BG39" s="9">
        <f t="shared" si="59"/>
        <v>1.0525678810698167</v>
      </c>
      <c r="BH39" s="9">
        <f t="shared" si="59"/>
        <v>1.0597499016071863</v>
      </c>
      <c r="BI39" s="9">
        <f t="shared" si="59"/>
        <v>1.0552758736738237</v>
      </c>
      <c r="BJ39" s="9">
        <f t="shared" si="59"/>
        <v>1.0635795126779122</v>
      </c>
      <c r="BK39" s="9">
        <f t="shared" si="59"/>
        <v>1.059566123624627</v>
      </c>
      <c r="BL39" s="9">
        <f t="shared" si="59"/>
        <v>1.0585504387384457</v>
      </c>
      <c r="BM39" s="9">
        <f t="shared" si="59"/>
        <v>1.0639112856820079</v>
      </c>
      <c r="BN39" s="9">
        <f t="shared" si="59"/>
        <v>1.0754361935789798</v>
      </c>
      <c r="BO39" s="9">
        <f t="shared" si="59"/>
        <v>1.0675070840298531</v>
      </c>
      <c r="BP39" s="9">
        <f t="shared" si="59"/>
        <v>1.0695865800577167</v>
      </c>
      <c r="BQ39" s="9">
        <f t="shared" si="59"/>
        <v>1.0773804031480114</v>
      </c>
      <c r="BR39" s="9">
        <f t="shared" si="59"/>
        <v>1.0841223991299058</v>
      </c>
      <c r="BS39" s="9">
        <f t="shared" si="59"/>
        <v>1.0848688283751391</v>
      </c>
      <c r="BT39" s="9">
        <f t="shared" si="59"/>
        <v>1.0865779556272404</v>
      </c>
      <c r="BU39" s="9">
        <f t="shared" si="59"/>
        <v>1.089387896383105</v>
      </c>
      <c r="BV39" s="9">
        <f t="shared" si="59"/>
        <v>1.0933357186389463</v>
      </c>
      <c r="BW39" s="9">
        <f t="shared" si="59"/>
        <v>1.0448913218634615</v>
      </c>
      <c r="BX39" s="23">
        <f>(BX27/101.94)/(BX31/56.08-3.33*BX34/141.95+BX32/61.982+BX33/94.2)</f>
        <v>1.0733917248295879</v>
      </c>
      <c r="BY39" s="23">
        <f t="shared" ref="BY39" si="60">(BY27/101.94)/(BY31/56.08-3.33*BY34/141.95+BY32/61.982+BY33/94.2)</f>
        <v>1.0545390531980134</v>
      </c>
      <c r="BZ39" s="10">
        <f t="shared" si="59"/>
        <v>1.100692779850297</v>
      </c>
      <c r="CA39" s="10">
        <f t="shared" si="59"/>
        <v>1.1069947152009387</v>
      </c>
      <c r="CB39" s="10">
        <f t="shared" si="59"/>
        <v>1.1350928380352376</v>
      </c>
      <c r="CC39" s="10">
        <f t="shared" si="59"/>
        <v>1.1484138313672823</v>
      </c>
      <c r="CD39" s="10">
        <f t="shared" si="59"/>
        <v>1.1514668847005438</v>
      </c>
      <c r="CE39" s="10">
        <f t="shared" si="59"/>
        <v>1.1781078698930441</v>
      </c>
      <c r="CF39" s="10">
        <f t="shared" si="59"/>
        <v>1.2037115206468139</v>
      </c>
      <c r="CG39" s="10">
        <f t="shared" si="59"/>
        <v>1.1113581329798448</v>
      </c>
      <c r="CH39" s="24">
        <f t="shared" si="59"/>
        <v>1.1341788543103466</v>
      </c>
      <c r="CI39" s="24">
        <f t="shared" si="59"/>
        <v>1.1194062898941881</v>
      </c>
      <c r="CJ39" s="24">
        <f t="shared" si="59"/>
        <v>1.1360693020738863</v>
      </c>
      <c r="CL39" s="2" t="s">
        <v>194</v>
      </c>
      <c r="CM39" s="9">
        <f t="shared" ref="CM39:DB39" si="61">(CM27/101.94)/(CM31/56.08-3.33*CM34/141.95+CM32/61.982+CM33/94.2)</f>
        <v>1.0659783216688381</v>
      </c>
      <c r="CN39" s="9">
        <f t="shared" si="61"/>
        <v>1.0174444579351891</v>
      </c>
      <c r="CO39" s="9">
        <f t="shared" si="61"/>
        <v>1.0440006098565298</v>
      </c>
      <c r="CP39" s="9">
        <f t="shared" si="61"/>
        <v>1.0453165833735785</v>
      </c>
      <c r="CQ39" s="9">
        <f t="shared" si="61"/>
        <v>1.029906710837551</v>
      </c>
      <c r="CR39" s="9">
        <f t="shared" si="61"/>
        <v>1.0394953531180311</v>
      </c>
      <c r="CS39" s="9">
        <f>(CS27/101.94)/(CS31/56.08-3.33*CS34/141.95+CS32/61.982+CS33/94.2)</f>
        <v>1.0226201593120565</v>
      </c>
      <c r="CT39" s="9">
        <f t="shared" si="61"/>
        <v>1.0866700105353615</v>
      </c>
      <c r="CU39" s="10">
        <f>(CU27/101.94)/(CU31/56.08-3.33*CU34/141.95+CU32/61.982+CU33/94.2)</f>
        <v>1.0999932716759566</v>
      </c>
      <c r="CV39" s="10">
        <f t="shared" si="61"/>
        <v>1.1068249493880071</v>
      </c>
      <c r="CW39" s="10">
        <f t="shared" si="61"/>
        <v>1.1409833761426482</v>
      </c>
      <c r="CX39" s="10">
        <f t="shared" si="61"/>
        <v>1.1441171872087539</v>
      </c>
      <c r="CY39" s="10">
        <f t="shared" si="61"/>
        <v>1.2209299582245965</v>
      </c>
      <c r="CZ39" s="10">
        <f t="shared" si="61"/>
        <v>1.2205272640192877</v>
      </c>
      <c r="DA39" s="10">
        <f t="shared" si="61"/>
        <v>1.1239134955002972</v>
      </c>
      <c r="DB39" s="10">
        <f t="shared" si="61"/>
        <v>1.1081550305331129</v>
      </c>
      <c r="DD39" s="2" t="s">
        <v>194</v>
      </c>
      <c r="DE39" s="9">
        <f t="shared" ref="DE39:DX39" si="62">(DE27/101.94)/(DE31/56.08-3.33*DE34/141.95+DE32/61.982+DE33/94.2)</f>
        <v>1.0151936057503763</v>
      </c>
      <c r="DF39" s="9">
        <f t="shared" si="62"/>
        <v>1.0138121686849999</v>
      </c>
      <c r="DG39" s="9">
        <f t="shared" si="62"/>
        <v>1.0179064651085603</v>
      </c>
      <c r="DH39" s="9">
        <f t="shared" si="62"/>
        <v>1.0497935841543176</v>
      </c>
      <c r="DI39" s="9">
        <f t="shared" si="62"/>
        <v>1.0492634436382275</v>
      </c>
      <c r="DJ39" s="9">
        <f t="shared" si="62"/>
        <v>1.0583135656302425</v>
      </c>
      <c r="DK39" s="9">
        <f t="shared" si="62"/>
        <v>1.0584682329446089</v>
      </c>
      <c r="DL39" s="9">
        <f t="shared" si="62"/>
        <v>1.0611870078666037</v>
      </c>
      <c r="DM39" s="9">
        <f t="shared" si="62"/>
        <v>1.0620552140135857</v>
      </c>
      <c r="DN39" s="9">
        <f t="shared" si="62"/>
        <v>1.0638778004355693</v>
      </c>
      <c r="DO39" s="9">
        <f t="shared" si="62"/>
        <v>1.0776492642787541</v>
      </c>
      <c r="DP39" s="9">
        <f t="shared" si="62"/>
        <v>1.0809439325755039</v>
      </c>
      <c r="DQ39" s="9">
        <f t="shared" si="62"/>
        <v>1.0913439246452483</v>
      </c>
      <c r="DR39" s="9">
        <f t="shared" si="62"/>
        <v>1.0927792433624812</v>
      </c>
      <c r="DS39" s="10">
        <f t="shared" si="62"/>
        <v>1.1002031224455018</v>
      </c>
      <c r="DT39" s="10">
        <f t="shared" si="62"/>
        <v>1.1044103788797717</v>
      </c>
      <c r="DU39" s="10">
        <f t="shared" si="62"/>
        <v>1.1131257255366149</v>
      </c>
      <c r="DV39" s="10">
        <f t="shared" si="62"/>
        <v>1.1372740846459095</v>
      </c>
      <c r="DW39" s="10">
        <f t="shared" si="62"/>
        <v>1.1410019698106701</v>
      </c>
      <c r="DX39" s="10">
        <f t="shared" si="62"/>
        <v>1.191642468894166</v>
      </c>
      <c r="DY39" s="10">
        <f>(DY11/101.94)/(DY16/56.08-3.33*DY19/141.95+DY17/61.982+DY18/94.2)</f>
        <v>1.2387611427332517</v>
      </c>
      <c r="EA39" s="2" t="s">
        <v>194</v>
      </c>
      <c r="EB39" s="10">
        <f t="shared" ref="EB39:EN39" si="63">(EB27/101.94)/(EB31/56.08-3.33*EB34/141.95+EB32/61.982+EB33/94.2)</f>
        <v>1.1157775623417392</v>
      </c>
      <c r="EC39" s="10">
        <f t="shared" si="63"/>
        <v>1.221576312662584</v>
      </c>
      <c r="ED39" s="10">
        <f t="shared" si="63"/>
        <v>1.1687997257586809</v>
      </c>
      <c r="EE39" s="10">
        <f t="shared" si="63"/>
        <v>1.2238009765171691</v>
      </c>
      <c r="EF39" s="10">
        <f t="shared" si="63"/>
        <v>1.1808164152446357</v>
      </c>
      <c r="EG39" s="10">
        <f t="shared" si="63"/>
        <v>1.2223850243053223</v>
      </c>
      <c r="EH39" s="10">
        <f t="shared" si="63"/>
        <v>1.3923331766131339</v>
      </c>
      <c r="EI39" s="10">
        <f t="shared" si="63"/>
        <v>1.3712499570673158</v>
      </c>
      <c r="EJ39" s="10">
        <f t="shared" si="63"/>
        <v>1.3614891043457436</v>
      </c>
      <c r="EK39" s="10">
        <f t="shared" si="63"/>
        <v>1.261584465244515</v>
      </c>
      <c r="EL39" s="10">
        <f t="shared" si="63"/>
        <v>1.3899461863482501</v>
      </c>
      <c r="EM39" s="10">
        <f t="shared" si="63"/>
        <v>1.5773424872167059</v>
      </c>
      <c r="EN39" s="10">
        <f t="shared" si="63"/>
        <v>1.1853098064377263</v>
      </c>
      <c r="EP39" s="2" t="s">
        <v>194</v>
      </c>
      <c r="EQ39" s="24">
        <f t="shared" ref="EQ39:EW39" si="64">(EQ27/101.94)/(EQ31/56.08-3.33*EQ34/141.95+EQ32/61.982+EQ33/94.2)</f>
        <v>1.1022882775894782</v>
      </c>
      <c r="ER39" s="24">
        <f t="shared" si="64"/>
        <v>1.1263199568198992</v>
      </c>
      <c r="ES39" s="24">
        <f t="shared" si="64"/>
        <v>1.145983870877366</v>
      </c>
      <c r="ET39" s="24">
        <f t="shared" si="64"/>
        <v>1.1969396423839946</v>
      </c>
      <c r="EU39" s="24">
        <f t="shared" si="64"/>
        <v>1.2135777819663385</v>
      </c>
      <c r="EV39" s="24">
        <f t="shared" si="64"/>
        <v>1.257797901519131</v>
      </c>
      <c r="EW39" s="24">
        <f t="shared" si="64"/>
        <v>1.3818051397845639</v>
      </c>
    </row>
    <row r="40" spans="1:153" ht="18" x14ac:dyDescent="0.7">
      <c r="A40" s="2" t="s">
        <v>195</v>
      </c>
      <c r="B40" s="9">
        <f>B32/B33</f>
        <v>5.8730158730158726</v>
      </c>
      <c r="C40" s="9">
        <f t="shared" ref="C40:Q40" si="65">C32/C33</f>
        <v>6.0235294117647058</v>
      </c>
      <c r="D40" s="9">
        <f t="shared" si="65"/>
        <v>6.2041237113402063</v>
      </c>
      <c r="E40" s="9">
        <f t="shared" si="65"/>
        <v>1.9285714285714282</v>
      </c>
      <c r="F40" s="9">
        <f t="shared" si="65"/>
        <v>4.3832086450540313</v>
      </c>
      <c r="G40" s="9">
        <f t="shared" si="65"/>
        <v>7.6804733727810639</v>
      </c>
      <c r="H40" s="9">
        <f t="shared" si="65"/>
        <v>8.0593342981186691</v>
      </c>
      <c r="I40" s="9">
        <f t="shared" si="65"/>
        <v>5.2183908045977008</v>
      </c>
      <c r="J40" s="9">
        <f t="shared" si="65"/>
        <v>1.8326693227091633</v>
      </c>
      <c r="K40" s="9">
        <f t="shared" si="65"/>
        <v>6.2322053675612601</v>
      </c>
      <c r="L40" s="10">
        <f t="shared" si="65"/>
        <v>6.1022067363530779</v>
      </c>
      <c r="M40" s="10">
        <f t="shared" si="65"/>
        <v>6.8644067796610173</v>
      </c>
      <c r="N40" s="10">
        <f t="shared" si="65"/>
        <v>6.1626016260162606</v>
      </c>
      <c r="O40" s="10">
        <f t="shared" si="65"/>
        <v>8.9772727272727284</v>
      </c>
      <c r="P40" s="10">
        <f t="shared" si="65"/>
        <v>6.6365795724465562</v>
      </c>
      <c r="Q40" s="10">
        <f t="shared" si="65"/>
        <v>17.244999999999997</v>
      </c>
      <c r="S40" s="2" t="s">
        <v>195</v>
      </c>
      <c r="T40" s="9">
        <f t="shared" ref="T40:AX40" si="66">T32/T33</f>
        <v>5.8616438356164373</v>
      </c>
      <c r="U40" s="9">
        <f t="shared" si="66"/>
        <v>6.0588235294117645</v>
      </c>
      <c r="V40" s="9">
        <f t="shared" si="66"/>
        <v>2.6424104604889136</v>
      </c>
      <c r="W40" s="9">
        <f t="shared" si="66"/>
        <v>5.6202860858257475</v>
      </c>
      <c r="X40" s="9">
        <f t="shared" si="66"/>
        <v>1.204301075268817</v>
      </c>
      <c r="Y40" s="9">
        <f t="shared" si="66"/>
        <v>13.75</v>
      </c>
      <c r="Z40" s="9">
        <f t="shared" si="66"/>
        <v>1.3114164213280997</v>
      </c>
      <c r="AA40" s="9">
        <f t="shared" si="66"/>
        <v>0.8849152998117773</v>
      </c>
      <c r="AB40" s="9">
        <f t="shared" si="66"/>
        <v>2.679259259259259</v>
      </c>
      <c r="AC40" s="9">
        <f t="shared" si="66"/>
        <v>0.91428571428571437</v>
      </c>
      <c r="AD40" s="9">
        <f t="shared" si="66"/>
        <v>1.6880658436213989</v>
      </c>
      <c r="AE40" s="9">
        <f t="shared" si="66"/>
        <v>1.2353860581431699</v>
      </c>
      <c r="AF40" s="9">
        <f t="shared" si="66"/>
        <v>1.2692307692307692</v>
      </c>
      <c r="AG40" s="9">
        <f t="shared" si="66"/>
        <v>1.6793248945147676</v>
      </c>
      <c r="AH40" s="9">
        <f t="shared" si="66"/>
        <v>1.6224866639310629</v>
      </c>
      <c r="AI40" s="9">
        <f t="shared" si="66"/>
        <v>1.1838006230529596</v>
      </c>
      <c r="AJ40" s="9">
        <f t="shared" si="66"/>
        <v>7.674418604651164</v>
      </c>
      <c r="AK40" s="9">
        <f t="shared" si="66"/>
        <v>0.74891272832705136</v>
      </c>
      <c r="AL40" s="9">
        <f t="shared" si="66"/>
        <v>2.4385655496766607</v>
      </c>
      <c r="AM40" s="9">
        <f t="shared" si="66"/>
        <v>1.5128805620608901</v>
      </c>
      <c r="AN40" s="10">
        <f t="shared" si="66"/>
        <v>0.66190476190476177</v>
      </c>
      <c r="AO40" s="10">
        <f t="shared" si="66"/>
        <v>1.3471989265347202</v>
      </c>
      <c r="AP40" s="10">
        <f t="shared" si="66"/>
        <v>0.81138694009713974</v>
      </c>
      <c r="AQ40" s="10">
        <f t="shared" si="66"/>
        <v>1.0309904153354634</v>
      </c>
      <c r="AR40" s="10">
        <f t="shared" si="66"/>
        <v>1.0446827524575513</v>
      </c>
      <c r="AS40" s="10">
        <f t="shared" si="66"/>
        <v>0.85427765590723914</v>
      </c>
      <c r="AT40" s="10">
        <f t="shared" si="66"/>
        <v>0.79249217935349325</v>
      </c>
      <c r="AU40" s="10">
        <f t="shared" si="66"/>
        <v>0.72164948453608246</v>
      </c>
      <c r="AV40" s="10">
        <f t="shared" si="66"/>
        <v>1.1797872340425533</v>
      </c>
      <c r="AW40" s="10">
        <f t="shared" si="66"/>
        <v>0.81871345029239762</v>
      </c>
      <c r="AX40" s="10">
        <f t="shared" si="66"/>
        <v>1.4064303380049463</v>
      </c>
      <c r="AZ40" s="2" t="s">
        <v>195</v>
      </c>
      <c r="BA40" s="9">
        <f t="shared" ref="BA40:CJ40" si="67">BA32/BA33</f>
        <v>2.0044052863436121</v>
      </c>
      <c r="BB40" s="9">
        <f t="shared" si="67"/>
        <v>0.79139784946236558</v>
      </c>
      <c r="BC40" s="9">
        <f t="shared" si="67"/>
        <v>0.85390428211586888</v>
      </c>
      <c r="BD40" s="9">
        <f t="shared" si="67"/>
        <v>0.55932203389830515</v>
      </c>
      <c r="BE40" s="9">
        <f t="shared" si="67"/>
        <v>0.592526690391459</v>
      </c>
      <c r="BF40" s="9">
        <f t="shared" si="67"/>
        <v>0.69498069498069504</v>
      </c>
      <c r="BG40" s="9">
        <f t="shared" si="67"/>
        <v>0.72545090180360716</v>
      </c>
      <c r="BH40" s="9">
        <f t="shared" si="67"/>
        <v>0.56810035842293904</v>
      </c>
      <c r="BI40" s="9">
        <f t="shared" si="67"/>
        <v>0.5359019264448337</v>
      </c>
      <c r="BJ40" s="9">
        <f t="shared" si="67"/>
        <v>1.6811023622047243</v>
      </c>
      <c r="BK40" s="9">
        <f t="shared" si="67"/>
        <v>0.40086830680173657</v>
      </c>
      <c r="BL40" s="9">
        <f t="shared" si="67"/>
        <v>0.59801980198019811</v>
      </c>
      <c r="BM40" s="9">
        <f t="shared" si="67"/>
        <v>0.58969465648854968</v>
      </c>
      <c r="BN40" s="9">
        <f t="shared" si="67"/>
        <v>1.0053619302949062</v>
      </c>
      <c r="BO40" s="9">
        <f t="shared" si="67"/>
        <v>0.73417721518987333</v>
      </c>
      <c r="BP40" s="9">
        <f t="shared" si="67"/>
        <v>0.61717352415026838</v>
      </c>
      <c r="BQ40" s="9">
        <f t="shared" si="67"/>
        <v>0.59590316573556812</v>
      </c>
      <c r="BR40" s="9">
        <f t="shared" si="67"/>
        <v>0.55415162454873634</v>
      </c>
      <c r="BS40" s="9">
        <f t="shared" si="67"/>
        <v>0.66927592954990212</v>
      </c>
      <c r="BT40" s="9">
        <f t="shared" si="67"/>
        <v>0.69285714285714295</v>
      </c>
      <c r="BU40" s="9">
        <f t="shared" si="67"/>
        <v>0.69672131147540983</v>
      </c>
      <c r="BV40" s="9">
        <f t="shared" si="67"/>
        <v>0.63396226415094337</v>
      </c>
      <c r="BW40" s="9">
        <f t="shared" si="67"/>
        <v>0.66398390342052316</v>
      </c>
      <c r="BX40" s="23">
        <f>BX32/BX33</f>
        <v>0.66306695464362853</v>
      </c>
      <c r="BY40" s="23">
        <f t="shared" ref="BY40" si="68">BY32/BY33</f>
        <v>1.5328719723183388</v>
      </c>
      <c r="BZ40" s="10">
        <f t="shared" si="67"/>
        <v>0.55698529411764697</v>
      </c>
      <c r="CA40" s="10">
        <f t="shared" si="67"/>
        <v>0.8482142857142857</v>
      </c>
      <c r="CB40" s="10">
        <f t="shared" si="67"/>
        <v>0.92537313432835822</v>
      </c>
      <c r="CC40" s="10">
        <f t="shared" si="67"/>
        <v>0.47712418300653597</v>
      </c>
      <c r="CD40" s="10">
        <f t="shared" si="67"/>
        <v>0.53985507246376818</v>
      </c>
      <c r="CE40" s="10">
        <f t="shared" si="67"/>
        <v>1.1271820448877805</v>
      </c>
      <c r="CF40" s="10">
        <f t="shared" si="67"/>
        <v>0.46205733558178758</v>
      </c>
      <c r="CG40" s="10">
        <f t="shared" si="67"/>
        <v>0.71334792122538282</v>
      </c>
      <c r="CH40" s="24">
        <f t="shared" si="67"/>
        <v>1.9438596491228071</v>
      </c>
      <c r="CI40" s="24">
        <f t="shared" si="67"/>
        <v>0.59855334538878846</v>
      </c>
      <c r="CJ40" s="24">
        <f t="shared" si="67"/>
        <v>18.487179487179485</v>
      </c>
      <c r="CL40" s="2" t="s">
        <v>195</v>
      </c>
      <c r="CM40" s="9">
        <f t="shared" ref="CM40:DB40" si="69">CM32/CM33</f>
        <v>0.65961945031712466</v>
      </c>
      <c r="CN40" s="9">
        <f t="shared" si="69"/>
        <v>1.1955128205128205</v>
      </c>
      <c r="CO40" s="9">
        <f t="shared" si="69"/>
        <v>0.78691983122362863</v>
      </c>
      <c r="CP40" s="9">
        <f t="shared" si="69"/>
        <v>0.65611814345991559</v>
      </c>
      <c r="CQ40" s="9">
        <f t="shared" si="69"/>
        <v>0.75</v>
      </c>
      <c r="CR40" s="9">
        <f t="shared" si="69"/>
        <v>0.74231678486997621</v>
      </c>
      <c r="CS40" s="9">
        <f>CS32/CS33</f>
        <v>0.7056530214424952</v>
      </c>
      <c r="CT40" s="9">
        <f t="shared" si="69"/>
        <v>0.25227568270481143</v>
      </c>
      <c r="CU40" s="10">
        <f>CU32/CU33</f>
        <v>0.51711026615969591</v>
      </c>
      <c r="CV40" s="10">
        <f t="shared" si="69"/>
        <v>0.64755838641188956</v>
      </c>
      <c r="CW40" s="10">
        <f t="shared" si="69"/>
        <v>0.62318840579710155</v>
      </c>
      <c r="CX40" s="10">
        <f t="shared" si="69"/>
        <v>0.46913580246913583</v>
      </c>
      <c r="CY40" s="10">
        <f t="shared" si="69"/>
        <v>0.58994197292069639</v>
      </c>
      <c r="CZ40" s="10">
        <f t="shared" si="69"/>
        <v>0.55822550831792972</v>
      </c>
      <c r="DA40" s="10">
        <f t="shared" si="69"/>
        <v>0.4571917808219178</v>
      </c>
      <c r="DB40" s="10">
        <f t="shared" si="69"/>
        <v>1.8</v>
      </c>
      <c r="DD40" s="2" t="s">
        <v>195</v>
      </c>
      <c r="DE40" s="9">
        <f t="shared" ref="DE40:DY40" si="70">DE32/DE33</f>
        <v>2.9185185185185181</v>
      </c>
      <c r="DF40" s="9">
        <f t="shared" si="70"/>
        <v>0.62570888468809083</v>
      </c>
      <c r="DG40" s="9">
        <f t="shared" si="70"/>
        <v>0.95961995249406173</v>
      </c>
      <c r="DH40" s="9">
        <f t="shared" si="70"/>
        <v>0.63809523809523816</v>
      </c>
      <c r="DI40" s="9">
        <f t="shared" si="70"/>
        <v>1.1564986737400531</v>
      </c>
      <c r="DJ40" s="9">
        <f t="shared" si="70"/>
        <v>0.89734667246628985</v>
      </c>
      <c r="DK40" s="9">
        <f t="shared" si="70"/>
        <v>0.98507462686567182</v>
      </c>
      <c r="DL40" s="9">
        <f t="shared" si="70"/>
        <v>0.85294117647058809</v>
      </c>
      <c r="DM40" s="9">
        <f t="shared" si="70"/>
        <v>0.80487804878048785</v>
      </c>
      <c r="DN40" s="9">
        <f t="shared" si="70"/>
        <v>0.59099437148217637</v>
      </c>
      <c r="DO40" s="9">
        <f t="shared" si="70"/>
        <v>0.55405405405405417</v>
      </c>
      <c r="DP40" s="9">
        <f t="shared" si="70"/>
        <v>0.60984848484848497</v>
      </c>
      <c r="DQ40" s="9">
        <f t="shared" si="70"/>
        <v>0.59363295880149813</v>
      </c>
      <c r="DR40" s="9">
        <f t="shared" si="70"/>
        <v>0.55575539568345311</v>
      </c>
      <c r="DS40" s="10">
        <f t="shared" si="70"/>
        <v>0.74297188755020072</v>
      </c>
      <c r="DT40" s="10">
        <f t="shared" si="70"/>
        <v>0.82869379014989286</v>
      </c>
      <c r="DU40" s="10">
        <f t="shared" si="70"/>
        <v>0.79650604722595519</v>
      </c>
      <c r="DV40" s="10">
        <f t="shared" si="70"/>
        <v>0.70741482965931868</v>
      </c>
      <c r="DW40" s="10">
        <f t="shared" si="70"/>
        <v>0.76082474226804142</v>
      </c>
      <c r="DX40" s="10">
        <f t="shared" si="70"/>
        <v>0.68595041322314043</v>
      </c>
      <c r="DY40" s="10">
        <f t="shared" si="70"/>
        <v>0.84686774941995369</v>
      </c>
      <c r="EA40" s="2" t="s">
        <v>195</v>
      </c>
      <c r="EB40" s="10">
        <f t="shared" ref="EB40:EN40" si="71">EB32/EB33</f>
        <v>0.72000000000000008</v>
      </c>
      <c r="EC40" s="10">
        <f t="shared" si="71"/>
        <v>0.54655172413793107</v>
      </c>
      <c r="ED40" s="10">
        <f t="shared" si="71"/>
        <v>1.6625000000000001</v>
      </c>
      <c r="EE40" s="10">
        <f t="shared" si="71"/>
        <v>0.67403314917127088</v>
      </c>
      <c r="EF40" s="10">
        <f t="shared" si="71"/>
        <v>1.1585365853658538</v>
      </c>
      <c r="EG40" s="10">
        <f t="shared" si="71"/>
        <v>0.679245283018868</v>
      </c>
      <c r="EH40" s="10">
        <f t="shared" si="71"/>
        <v>1.9831932773109244</v>
      </c>
      <c r="EI40" s="10">
        <f t="shared" si="71"/>
        <v>1.6194029850746268</v>
      </c>
      <c r="EJ40" s="10">
        <f t="shared" si="71"/>
        <v>2.5635359116022101</v>
      </c>
      <c r="EK40" s="10">
        <f t="shared" si="71"/>
        <v>4.5538461538461537</v>
      </c>
      <c r="EL40" s="10">
        <f t="shared" si="71"/>
        <v>2.2857142857142856</v>
      </c>
      <c r="EM40" s="10">
        <f t="shared" si="71"/>
        <v>1.6086956521739133</v>
      </c>
      <c r="EN40" s="10">
        <f t="shared" si="71"/>
        <v>0.40751043115438107</v>
      </c>
      <c r="EP40" s="2" t="s">
        <v>195</v>
      </c>
      <c r="EQ40" s="24">
        <f t="shared" ref="EQ40:EW40" si="72">EQ32/EQ33</f>
        <v>0.71100917431192667</v>
      </c>
      <c r="ER40" s="24">
        <f t="shared" si="72"/>
        <v>0.53976311336717431</v>
      </c>
      <c r="ES40" s="24">
        <f t="shared" si="72"/>
        <v>0.40586419753086411</v>
      </c>
      <c r="ET40" s="24">
        <f t="shared" si="72"/>
        <v>1.1994459833795013</v>
      </c>
      <c r="EU40" s="24">
        <f t="shared" si="72"/>
        <v>1.0247524752475246</v>
      </c>
      <c r="EV40" s="24">
        <f t="shared" si="72"/>
        <v>3.1428571428571432</v>
      </c>
      <c r="EW40" s="24">
        <f t="shared" si="72"/>
        <v>0.98004987531172072</v>
      </c>
    </row>
    <row r="41" spans="1:153" ht="18" x14ac:dyDescent="0.7">
      <c r="A41" s="2" t="s">
        <v>196</v>
      </c>
      <c r="B41" s="9">
        <f>B31/B32</f>
        <v>1.5459459459459459</v>
      </c>
      <c r="C41" s="9">
        <f t="shared" ref="C41:Q41" si="73">C31/C32</f>
        <v>0.595703125</v>
      </c>
      <c r="D41" s="9">
        <f t="shared" si="73"/>
        <v>0.44067796610169502</v>
      </c>
      <c r="E41" s="9">
        <f t="shared" si="73"/>
        <v>0.41898148148148151</v>
      </c>
      <c r="F41" s="9">
        <f t="shared" si="73"/>
        <v>0.54067893040015169</v>
      </c>
      <c r="G41" s="9">
        <f t="shared" si="73"/>
        <v>0.59437596302003082</v>
      </c>
      <c r="H41" s="9">
        <f t="shared" si="73"/>
        <v>0.65307954749506192</v>
      </c>
      <c r="I41" s="9">
        <f t="shared" si="73"/>
        <v>0.92070484581497791</v>
      </c>
      <c r="J41" s="9">
        <f t="shared" si="73"/>
        <v>0.35869565217391308</v>
      </c>
      <c r="K41" s="9">
        <f t="shared" si="73"/>
        <v>0.73057479872683018</v>
      </c>
      <c r="L41" s="10">
        <f t="shared" si="73"/>
        <v>0.49238675295013323</v>
      </c>
      <c r="M41" s="10">
        <f t="shared" si="73"/>
        <v>0.86172839506172838</v>
      </c>
      <c r="N41" s="10">
        <f t="shared" si="73"/>
        <v>1.0126649076517149</v>
      </c>
      <c r="O41" s="10">
        <f t="shared" si="73"/>
        <v>0.88860759493670871</v>
      </c>
      <c r="P41" s="10">
        <f t="shared" si="73"/>
        <v>0.4268074445239799</v>
      </c>
      <c r="Q41" s="10">
        <f t="shared" si="73"/>
        <v>1.3012467381849813</v>
      </c>
      <c r="R41" s="9"/>
      <c r="S41" s="2" t="s">
        <v>196</v>
      </c>
      <c r="T41" s="9">
        <f t="shared" ref="T41:AX41" si="74">T31/T32</f>
        <v>0.80415985043234406</v>
      </c>
      <c r="U41" s="9">
        <f t="shared" si="74"/>
        <v>0.91432038834951468</v>
      </c>
      <c r="V41" s="9">
        <f t="shared" si="74"/>
        <v>0.34552495697074015</v>
      </c>
      <c r="W41" s="9">
        <f t="shared" si="74"/>
        <v>0.6240166589541879</v>
      </c>
      <c r="X41" s="9">
        <f t="shared" si="74"/>
        <v>0.43452380952380953</v>
      </c>
      <c r="Y41" s="9">
        <f t="shared" si="74"/>
        <v>1.2545454545454546</v>
      </c>
      <c r="Z41" s="9">
        <f t="shared" si="74"/>
        <v>0.25567473185332995</v>
      </c>
      <c r="AA41" s="9">
        <f t="shared" si="74"/>
        <v>0.49863263445761163</v>
      </c>
      <c r="AB41" s="9">
        <f t="shared" si="74"/>
        <v>0.64362731545479679</v>
      </c>
      <c r="AC41" s="9">
        <f t="shared" si="74"/>
        <v>0.97477409638554202</v>
      </c>
      <c r="AD41" s="9">
        <f t="shared" si="74"/>
        <v>0.25353486104339346</v>
      </c>
      <c r="AE41" s="9">
        <f t="shared" si="74"/>
        <v>0.20900809716599186</v>
      </c>
      <c r="AF41" s="9">
        <f t="shared" si="74"/>
        <v>0.27272727272727276</v>
      </c>
      <c r="AG41" s="9">
        <f t="shared" si="74"/>
        <v>0.19095477386934676</v>
      </c>
      <c r="AH41" s="9">
        <f t="shared" si="74"/>
        <v>0.434243803743045</v>
      </c>
      <c r="AI41" s="9">
        <f t="shared" si="74"/>
        <v>0.14736842105263159</v>
      </c>
      <c r="AJ41" s="9">
        <f t="shared" si="74"/>
        <v>0.59393939393939388</v>
      </c>
      <c r="AK41" s="9">
        <f t="shared" si="74"/>
        <v>0.80720092915214858</v>
      </c>
      <c r="AL41" s="9">
        <f t="shared" si="74"/>
        <v>0.33606557377049173</v>
      </c>
      <c r="AM41" s="9">
        <f t="shared" si="74"/>
        <v>0.28353973168214658</v>
      </c>
      <c r="AN41" s="10">
        <f t="shared" si="74"/>
        <v>0.24820143884892087</v>
      </c>
      <c r="AO41" s="10">
        <f t="shared" si="74"/>
        <v>0.19845617529880477</v>
      </c>
      <c r="AP41" s="10">
        <f t="shared" si="74"/>
        <v>0.12770202859993349</v>
      </c>
      <c r="AQ41" s="10">
        <f t="shared" si="74"/>
        <v>0.23117446544778428</v>
      </c>
      <c r="AR41" s="10">
        <f t="shared" si="74"/>
        <v>0.10379241516966067</v>
      </c>
      <c r="AS41" s="10">
        <f t="shared" si="74"/>
        <v>0.60748349229640497</v>
      </c>
      <c r="AT41" s="10">
        <f t="shared" si="74"/>
        <v>0.27631578947368413</v>
      </c>
      <c r="AU41" s="10">
        <f t="shared" si="74"/>
        <v>7.4999999999999997E-2</v>
      </c>
      <c r="AV41" s="10">
        <f t="shared" si="74"/>
        <v>0.11181244364292156</v>
      </c>
      <c r="AW41" s="10">
        <f t="shared" si="74"/>
        <v>8.5714285714285715E-2</v>
      </c>
      <c r="AX41" s="10">
        <f t="shared" si="74"/>
        <v>6.799531066822978E-2</v>
      </c>
      <c r="AY41" s="9"/>
      <c r="AZ41" s="2" t="s">
        <v>196</v>
      </c>
      <c r="BA41" s="9">
        <f t="shared" ref="BA41:CJ41" si="75">BA31/BA32</f>
        <v>0.5494505494505495</v>
      </c>
      <c r="BB41" s="9">
        <f t="shared" si="75"/>
        <v>0.39673913043478254</v>
      </c>
      <c r="BC41" s="9">
        <f t="shared" si="75"/>
        <v>0.75221238938053103</v>
      </c>
      <c r="BD41" s="9">
        <f t="shared" si="75"/>
        <v>0.37037037037037041</v>
      </c>
      <c r="BE41" s="9">
        <f t="shared" si="75"/>
        <v>0.40840840840840847</v>
      </c>
      <c r="BF41" s="9">
        <f t="shared" si="75"/>
        <v>0.35833333333333334</v>
      </c>
      <c r="BG41" s="9">
        <f t="shared" si="75"/>
        <v>0.22375690607734811</v>
      </c>
      <c r="BH41" s="9">
        <f t="shared" si="75"/>
        <v>0.28706624605678233</v>
      </c>
      <c r="BI41" s="9">
        <f t="shared" si="75"/>
        <v>0.28431372549019601</v>
      </c>
      <c r="BJ41" s="9">
        <f t="shared" si="75"/>
        <v>0.50819672131147542</v>
      </c>
      <c r="BK41" s="9">
        <f t="shared" si="75"/>
        <v>4.6931407942238268E-2</v>
      </c>
      <c r="BL41" s="9">
        <f t="shared" si="75"/>
        <v>0.36092715231788081</v>
      </c>
      <c r="BM41" s="9">
        <f t="shared" si="75"/>
        <v>0.40453074433656955</v>
      </c>
      <c r="BN41" s="9">
        <f t="shared" si="75"/>
        <v>0.51999999999999991</v>
      </c>
      <c r="BO41" s="9">
        <f t="shared" si="75"/>
        <v>0.20977011494252873</v>
      </c>
      <c r="BP41" s="9">
        <f t="shared" si="75"/>
        <v>0.31884057971014496</v>
      </c>
      <c r="BQ41" s="9">
        <f t="shared" si="75"/>
        <v>0.30624999999999997</v>
      </c>
      <c r="BR41" s="9">
        <f t="shared" si="75"/>
        <v>0.30944625407166126</v>
      </c>
      <c r="BS41" s="9">
        <f t="shared" si="75"/>
        <v>0.33040935672514621</v>
      </c>
      <c r="BT41" s="9">
        <f t="shared" si="75"/>
        <v>0.15206185567010308</v>
      </c>
      <c r="BU41" s="9">
        <f t="shared" si="75"/>
        <v>0.30588235294117649</v>
      </c>
      <c r="BV41" s="9">
        <f t="shared" si="75"/>
        <v>0.28273809523809523</v>
      </c>
      <c r="BW41" s="9">
        <f t="shared" si="75"/>
        <v>0.43939393939393934</v>
      </c>
      <c r="BX41" s="23">
        <f>BX31/BX32</f>
        <v>0.36807817589576547</v>
      </c>
      <c r="BY41" s="23">
        <f t="shared" ref="BY41" si="76">BY31/BY32</f>
        <v>0.40857787810383756</v>
      </c>
      <c r="BZ41" s="10">
        <f t="shared" si="75"/>
        <v>0.1617161716171617</v>
      </c>
      <c r="CA41" s="10">
        <f t="shared" si="75"/>
        <v>0.2157894736842105</v>
      </c>
      <c r="CB41" s="10">
        <f t="shared" si="75"/>
        <v>0.62903225806451601</v>
      </c>
      <c r="CC41" s="10">
        <f t="shared" si="75"/>
        <v>0.11301369863013698</v>
      </c>
      <c r="CD41" s="10">
        <f t="shared" si="75"/>
        <v>0.20134228187919459</v>
      </c>
      <c r="CE41" s="10">
        <f t="shared" si="75"/>
        <v>8.1858407079646034E-2</v>
      </c>
      <c r="CF41" s="10">
        <f t="shared" si="75"/>
        <v>8.0291970802919693E-2</v>
      </c>
      <c r="CG41" s="10">
        <f t="shared" si="75"/>
        <v>0.37730061349693256</v>
      </c>
      <c r="CH41" s="24">
        <f t="shared" si="75"/>
        <v>3.9711191335740068E-2</v>
      </c>
      <c r="CI41" s="24">
        <f t="shared" si="75"/>
        <v>7.5528700906344393E-2</v>
      </c>
      <c r="CJ41" s="24">
        <f t="shared" si="75"/>
        <v>9.2926490984743426E-2</v>
      </c>
      <c r="CL41" s="2" t="s">
        <v>196</v>
      </c>
      <c r="CM41" s="9">
        <f t="shared" ref="CM41:DB41" si="77">CM31/CM32</f>
        <v>0.45192307692307693</v>
      </c>
      <c r="CN41" s="9">
        <f t="shared" si="77"/>
        <v>0.80965147453083119</v>
      </c>
      <c r="CO41" s="9">
        <f t="shared" si="77"/>
        <v>0.48525469168900809</v>
      </c>
      <c r="CP41" s="9">
        <f t="shared" si="77"/>
        <v>0.76848874598070738</v>
      </c>
      <c r="CQ41" s="9">
        <f t="shared" si="77"/>
        <v>0.7928802588996765</v>
      </c>
      <c r="CR41" s="9">
        <f t="shared" si="77"/>
        <v>0.68789808917197448</v>
      </c>
      <c r="CS41" s="9">
        <f>CS31/CS32</f>
        <v>0.42817679558011046</v>
      </c>
      <c r="CT41" s="9">
        <f t="shared" si="77"/>
        <v>0.21649484536082472</v>
      </c>
      <c r="CU41" s="10">
        <f>CU31/CU32</f>
        <v>0.51838235294117641</v>
      </c>
      <c r="CV41" s="10">
        <f t="shared" si="77"/>
        <v>0.51475409836065578</v>
      </c>
      <c r="CW41" s="10">
        <f t="shared" si="77"/>
        <v>0.20348837209302323</v>
      </c>
      <c r="CX41" s="10">
        <f t="shared" si="77"/>
        <v>0.38345864661654128</v>
      </c>
      <c r="CY41" s="10">
        <f t="shared" si="77"/>
        <v>0.18032786885245902</v>
      </c>
      <c r="CZ41" s="10">
        <f t="shared" si="77"/>
        <v>7.2847682119205295E-2</v>
      </c>
      <c r="DA41" s="10">
        <f t="shared" si="77"/>
        <v>0.40074906367041208</v>
      </c>
      <c r="DB41" s="10">
        <f t="shared" si="77"/>
        <v>0.73441734417344173</v>
      </c>
      <c r="DD41" s="2" t="s">
        <v>196</v>
      </c>
      <c r="DE41" s="9">
        <f t="shared" ref="DE41:DY41" si="78">DE31/DE32</f>
        <v>0.89847715736040634</v>
      </c>
      <c r="DF41" s="9">
        <f t="shared" si="78"/>
        <v>0.42598187311178237</v>
      </c>
      <c r="DG41" s="9">
        <f t="shared" si="78"/>
        <v>0.33663366336633666</v>
      </c>
      <c r="DH41" s="9">
        <f t="shared" si="78"/>
        <v>0.33432835820895523</v>
      </c>
      <c r="DI41" s="9">
        <f t="shared" si="78"/>
        <v>0.33256880733944955</v>
      </c>
      <c r="DJ41" s="9">
        <f t="shared" si="78"/>
        <v>0.28574890935530778</v>
      </c>
      <c r="DK41" s="9">
        <f t="shared" si="78"/>
        <v>0.3737373737373737</v>
      </c>
      <c r="DL41" s="9">
        <f t="shared" si="78"/>
        <v>0.22660098522167491</v>
      </c>
      <c r="DM41" s="9">
        <f t="shared" si="78"/>
        <v>0.30578512396694224</v>
      </c>
      <c r="DN41" s="9">
        <f t="shared" si="78"/>
        <v>0.3619047619047619</v>
      </c>
      <c r="DO41" s="9">
        <f t="shared" si="78"/>
        <v>0.49825783972125426</v>
      </c>
      <c r="DP41" s="9">
        <f t="shared" si="78"/>
        <v>0.27950310559006208</v>
      </c>
      <c r="DQ41" s="9">
        <f t="shared" si="78"/>
        <v>0.26813880126182965</v>
      </c>
      <c r="DR41" s="9">
        <f t="shared" si="78"/>
        <v>0.28155339805825247</v>
      </c>
      <c r="DS41" s="10">
        <f t="shared" si="78"/>
        <v>0.20810810810810812</v>
      </c>
      <c r="DT41" s="10">
        <f t="shared" si="78"/>
        <v>0.16537467700258396</v>
      </c>
      <c r="DU41" s="10">
        <f t="shared" si="78"/>
        <v>0.12340322969390213</v>
      </c>
      <c r="DV41" s="10">
        <f t="shared" si="78"/>
        <v>0.19546742209631726</v>
      </c>
      <c r="DW41" s="10">
        <f t="shared" si="78"/>
        <v>0.16531165311653112</v>
      </c>
      <c r="DX41" s="10">
        <f t="shared" si="78"/>
        <v>0.20180722891566269</v>
      </c>
      <c r="DY41" s="10">
        <f t="shared" si="78"/>
        <v>0.17808219178082191</v>
      </c>
      <c r="EA41" s="2" t="s">
        <v>196</v>
      </c>
      <c r="EB41" s="10">
        <f t="shared" ref="EB41:EN41" si="79">EB31/EB32</f>
        <v>0.22777777777777775</v>
      </c>
      <c r="EC41" s="10">
        <f t="shared" si="79"/>
        <v>0.14826498422712933</v>
      </c>
      <c r="ED41" s="10">
        <f t="shared" si="79"/>
        <v>0.11654135338345863</v>
      </c>
      <c r="EE41" s="10">
        <f t="shared" si="79"/>
        <v>0.16393442622950816</v>
      </c>
      <c r="EF41" s="10">
        <f t="shared" si="79"/>
        <v>0.10947368421052631</v>
      </c>
      <c r="EG41" s="10">
        <f t="shared" si="79"/>
        <v>9.722222222222221E-2</v>
      </c>
      <c r="EH41" s="10">
        <f t="shared" si="79"/>
        <v>0.14830508474576271</v>
      </c>
      <c r="EI41" s="10">
        <f t="shared" si="79"/>
        <v>0.17511520737327188</v>
      </c>
      <c r="EJ41" s="10">
        <f t="shared" si="79"/>
        <v>0.17672413793103448</v>
      </c>
      <c r="EK41" s="10">
        <f t="shared" si="79"/>
        <v>6.5878378378378386E-2</v>
      </c>
      <c r="EL41" s="10">
        <f t="shared" si="79"/>
        <v>0.12916666666666665</v>
      </c>
      <c r="EM41" s="10">
        <f t="shared" si="79"/>
        <v>0.23243243243243239</v>
      </c>
      <c r="EN41" s="10">
        <f t="shared" si="79"/>
        <v>0.17064846416382254</v>
      </c>
      <c r="EP41" s="2" t="s">
        <v>196</v>
      </c>
      <c r="EQ41" s="24">
        <f t="shared" ref="EQ41:EW41" si="80">EQ31/EQ32</f>
        <v>0.39999999999999991</v>
      </c>
      <c r="ER41" s="24">
        <f t="shared" si="80"/>
        <v>0.29780564263322884</v>
      </c>
      <c r="ES41" s="24">
        <f t="shared" si="80"/>
        <v>0.21292775665399247</v>
      </c>
      <c r="ET41" s="24">
        <f t="shared" si="80"/>
        <v>0.10392609699769054</v>
      </c>
      <c r="EU41" s="24">
        <f t="shared" si="80"/>
        <v>0.13285024154589373</v>
      </c>
      <c r="EV41" s="24">
        <f t="shared" si="80"/>
        <v>0.47643097643097637</v>
      </c>
      <c r="EW41" s="24">
        <f t="shared" si="80"/>
        <v>9.6692111959287536E-2</v>
      </c>
    </row>
    <row r="42" spans="1:153" ht="18" x14ac:dyDescent="0.7">
      <c r="A42" s="2" t="s">
        <v>197</v>
      </c>
      <c r="B42" s="9">
        <f>B27/B26</f>
        <v>23.142857142857142</v>
      </c>
      <c r="C42" s="9">
        <f t="shared" ref="C42:Q42" si="81">C27/C26</f>
        <v>101.33333333333334</v>
      </c>
      <c r="D42" s="9">
        <f t="shared" si="81"/>
        <v>73.895454545454555</v>
      </c>
      <c r="E42" s="9">
        <f t="shared" si="81"/>
        <v>133.00000000000003</v>
      </c>
      <c r="F42" s="9">
        <f t="shared" si="81"/>
        <v>63.887999999999998</v>
      </c>
      <c r="G42" s="9">
        <f t="shared" si="81"/>
        <v>44.911428571428573</v>
      </c>
      <c r="H42" s="9">
        <f t="shared" si="81"/>
        <v>37.278891008312193</v>
      </c>
      <c r="I42" s="9">
        <f t="shared" si="81"/>
        <v>74.565217391304344</v>
      </c>
      <c r="J42" s="9">
        <f t="shared" si="81"/>
        <v>74.73684210526315</v>
      </c>
      <c r="K42" s="9">
        <f t="shared" si="81"/>
        <v>62.355172413793113</v>
      </c>
      <c r="L42" s="10">
        <f t="shared" si="81"/>
        <v>41.905149051490518</v>
      </c>
      <c r="M42" s="10">
        <f t="shared" si="81"/>
        <v>53.03571428571427</v>
      </c>
      <c r="N42" s="10">
        <f t="shared" si="81"/>
        <v>43.91884057971015</v>
      </c>
      <c r="O42" s="10">
        <f t="shared" si="81"/>
        <v>59.399999999999991</v>
      </c>
      <c r="P42" s="10">
        <f t="shared" si="81"/>
        <v>56.543859649122801</v>
      </c>
      <c r="Q42" s="10">
        <f t="shared" si="81"/>
        <v>32.244575936883628</v>
      </c>
      <c r="R42" s="9"/>
      <c r="S42" s="2" t="s">
        <v>197</v>
      </c>
      <c r="T42" s="9">
        <f t="shared" ref="T42:AX42" si="82">T27/T26</f>
        <v>23.331428571428571</v>
      </c>
      <c r="U42" s="9">
        <f t="shared" si="82"/>
        <v>27.739035087719291</v>
      </c>
      <c r="V42" s="9">
        <f t="shared" si="82"/>
        <v>81.585714285714275</v>
      </c>
      <c r="W42" s="9">
        <f t="shared" si="82"/>
        <v>33.732954545454554</v>
      </c>
      <c r="X42" s="9">
        <f t="shared" si="82"/>
        <v>55.319148936170208</v>
      </c>
      <c r="Y42" s="9">
        <f t="shared" si="82"/>
        <v>29.302325581395351</v>
      </c>
      <c r="Z42" s="9">
        <f t="shared" si="82"/>
        <v>73.126487199356333</v>
      </c>
      <c r="AA42" s="9">
        <f t="shared" si="82"/>
        <v>36.221556886227546</v>
      </c>
      <c r="AB42" s="9">
        <f t="shared" si="82"/>
        <v>34.298816568047343</v>
      </c>
      <c r="AC42" s="9">
        <f t="shared" si="82"/>
        <v>21.203152364273208</v>
      </c>
      <c r="AD42" s="9">
        <f t="shared" si="82"/>
        <v>80.042253521126753</v>
      </c>
      <c r="AE42" s="9">
        <f t="shared" si="82"/>
        <v>118.5408163265306</v>
      </c>
      <c r="AF42" s="9">
        <f t="shared" si="82"/>
        <v>49.999999999999986</v>
      </c>
      <c r="AG42" s="9">
        <f t="shared" si="82"/>
        <v>94.73684210526315</v>
      </c>
      <c r="AH42" s="9">
        <f t="shared" si="82"/>
        <v>55.175438596491226</v>
      </c>
      <c r="AI42" s="9">
        <f t="shared" si="82"/>
        <v>100.90909090909089</v>
      </c>
      <c r="AJ42" s="9">
        <f t="shared" si="82"/>
        <v>65.2</v>
      </c>
      <c r="AK42" s="9">
        <f t="shared" si="82"/>
        <v>24.919354838709673</v>
      </c>
      <c r="AL42" s="9">
        <f t="shared" si="82"/>
        <v>56.894230769230759</v>
      </c>
      <c r="AM42" s="9">
        <f t="shared" si="82"/>
        <v>69.400000000000006</v>
      </c>
      <c r="AN42" s="10">
        <f t="shared" si="82"/>
        <v>126.11111111111111</v>
      </c>
      <c r="AO42" s="10">
        <f t="shared" si="82"/>
        <v>59.90338164251208</v>
      </c>
      <c r="AP42" s="10">
        <f t="shared" si="82"/>
        <v>63.970059880239518</v>
      </c>
      <c r="AQ42" s="10">
        <f t="shared" si="82"/>
        <v>75.452702702702695</v>
      </c>
      <c r="AR42" s="10">
        <f t="shared" si="82"/>
        <v>115.65656565656562</v>
      </c>
      <c r="AS42" s="10">
        <f t="shared" si="82"/>
        <v>35.25568181818182</v>
      </c>
      <c r="AT42" s="10">
        <f t="shared" si="82"/>
        <v>57.49056603773586</v>
      </c>
      <c r="AU42" s="10">
        <f t="shared" si="82"/>
        <v>83.846153846153854</v>
      </c>
      <c r="AV42" s="10">
        <f t="shared" si="82"/>
        <v>62.100000000000009</v>
      </c>
      <c r="AW42" s="10">
        <f t="shared" si="82"/>
        <v>98.181818181818187</v>
      </c>
      <c r="AX42" s="10">
        <f t="shared" si="82"/>
        <v>87.443548387096783</v>
      </c>
      <c r="AY42" s="9"/>
      <c r="AZ42" s="2" t="s">
        <v>197</v>
      </c>
      <c r="BA42" s="9">
        <f t="shared" ref="BA42:CJ42" si="83">BA27/BA26</f>
        <v>76.388888888888886</v>
      </c>
      <c r="BB42" s="9">
        <f t="shared" si="83"/>
        <v>117.08333333333334</v>
      </c>
      <c r="BC42" s="9">
        <f t="shared" si="83"/>
        <v>42.428571428571431</v>
      </c>
      <c r="BD42" s="9">
        <f t="shared" si="83"/>
        <v>118.72727272727273</v>
      </c>
      <c r="BE42" s="9">
        <f t="shared" si="83"/>
        <v>144.5</v>
      </c>
      <c r="BF42" s="9">
        <f t="shared" si="83"/>
        <v>80.277777777777786</v>
      </c>
      <c r="BG42" s="9">
        <f t="shared" si="83"/>
        <v>84.0625</v>
      </c>
      <c r="BH42" s="9">
        <f t="shared" si="83"/>
        <v>84.375000000000014</v>
      </c>
      <c r="BI42" s="9">
        <f t="shared" si="83"/>
        <v>122.27272727272727</v>
      </c>
      <c r="BJ42" s="9">
        <f t="shared" si="83"/>
        <v>55.423076923076927</v>
      </c>
      <c r="BK42" s="9">
        <f t="shared" si="83"/>
        <v>431.66666666666663</v>
      </c>
      <c r="BL42" s="9">
        <f t="shared" si="83"/>
        <v>119.45454545454548</v>
      </c>
      <c r="BM42" s="9">
        <f t="shared" si="83"/>
        <v>85.812499999999986</v>
      </c>
      <c r="BN42" s="9">
        <f t="shared" si="83"/>
        <v>38.918918918918919</v>
      </c>
      <c r="BO42" s="9">
        <f t="shared" si="83"/>
        <v>161.25</v>
      </c>
      <c r="BP42" s="9">
        <f t="shared" si="83"/>
        <v>161.66666666666669</v>
      </c>
      <c r="BQ42" s="9">
        <f t="shared" si="83"/>
        <v>56.958333333333336</v>
      </c>
      <c r="BR42" s="9">
        <f t="shared" si="83"/>
        <v>97.785714285714249</v>
      </c>
      <c r="BS42" s="9">
        <f t="shared" si="83"/>
        <v>83.52941176470587</v>
      </c>
      <c r="BT42" s="9">
        <f t="shared" si="83"/>
        <v>242.99999999999997</v>
      </c>
      <c r="BU42" s="9">
        <f t="shared" si="83"/>
        <v>92.000000000000014</v>
      </c>
      <c r="BV42" s="9">
        <f t="shared" si="83"/>
        <v>74.052631578947356</v>
      </c>
      <c r="BW42" s="9">
        <f t="shared" si="83"/>
        <v>58.000000000000007</v>
      </c>
      <c r="BX42" s="23">
        <f>BX27/BX26</f>
        <v>322.50000000000006</v>
      </c>
      <c r="BY42" s="23">
        <f t="shared" ref="BY42" si="84">BY27/BY26</f>
        <v>95.666666666666671</v>
      </c>
      <c r="BZ42" s="10">
        <f t="shared" si="83"/>
        <v>98.769230769230759</v>
      </c>
      <c r="CA42" s="10">
        <f t="shared" si="83"/>
        <v>137.49999999999997</v>
      </c>
      <c r="CB42" s="10">
        <f t="shared" si="83"/>
        <v>42.499999999999993</v>
      </c>
      <c r="CC42" s="10">
        <f t="shared" si="83"/>
        <v>97.857142857142847</v>
      </c>
      <c r="CD42" s="10">
        <f t="shared" si="83"/>
        <v>59.304347826086953</v>
      </c>
      <c r="CE42" s="10">
        <f t="shared" si="83"/>
        <v>103.92857142857144</v>
      </c>
      <c r="CF42" s="10">
        <f t="shared" si="83"/>
        <v>60.909090909090914</v>
      </c>
      <c r="CG42" s="10">
        <f t="shared" si="83"/>
        <v>106.6153846153846</v>
      </c>
      <c r="CH42" s="24">
        <f t="shared" si="83"/>
        <v>1414.9999999999998</v>
      </c>
      <c r="CI42" s="24">
        <f t="shared" si="83"/>
        <v>1290</v>
      </c>
      <c r="CJ42" s="24">
        <f t="shared" si="83"/>
        <v>1489.9999999999998</v>
      </c>
      <c r="CL42" s="2" t="s">
        <v>197</v>
      </c>
      <c r="CM42" s="9">
        <f t="shared" ref="CM42:DB42" si="85">CM27/CM26</f>
        <v>89.866666666666674</v>
      </c>
      <c r="CN42" s="9">
        <f t="shared" si="85"/>
        <v>30.833333333333332</v>
      </c>
      <c r="CO42" s="9">
        <f t="shared" si="85"/>
        <v>45.212121212121211</v>
      </c>
      <c r="CP42" s="9">
        <f t="shared" si="85"/>
        <v>26.339285714285712</v>
      </c>
      <c r="CQ42" s="9">
        <f t="shared" si="85"/>
        <v>23.200000000000003</v>
      </c>
      <c r="CR42" s="9">
        <f t="shared" si="85"/>
        <v>32.232558139534888</v>
      </c>
      <c r="CS42" s="9">
        <f>CS27/CS26</f>
        <v>69.047619047619051</v>
      </c>
      <c r="CT42" s="9">
        <f t="shared" si="85"/>
        <v>165.125</v>
      </c>
      <c r="CU42" s="10">
        <f>CU27/CU26</f>
        <v>63.045454545454547</v>
      </c>
      <c r="CV42" s="10">
        <f t="shared" si="85"/>
        <v>79.000000000000014</v>
      </c>
      <c r="CW42" s="10">
        <f t="shared" si="85"/>
        <v>48.166666666666664</v>
      </c>
      <c r="CX42" s="10">
        <f t="shared" si="85"/>
        <v>51.888888888888893</v>
      </c>
      <c r="CY42" s="10">
        <f t="shared" si="85"/>
        <v>53.961538461538453</v>
      </c>
      <c r="CZ42" s="10">
        <f t="shared" si="85"/>
        <v>79.705882352941188</v>
      </c>
      <c r="DA42" s="10">
        <f t="shared" si="85"/>
        <v>78.277777777777771</v>
      </c>
      <c r="DB42" s="10">
        <f t="shared" si="85"/>
        <v>48.366666666666667</v>
      </c>
      <c r="DD42" s="2" t="s">
        <v>197</v>
      </c>
      <c r="DE42" s="9">
        <f t="shared" ref="DE42:DY42" si="86">DE27/DE26</f>
        <v>42.35294117647058</v>
      </c>
      <c r="DF42" s="9">
        <f t="shared" si="86"/>
        <v>106.15384615384615</v>
      </c>
      <c r="DG42" s="9">
        <f t="shared" si="86"/>
        <v>72.73684210526315</v>
      </c>
      <c r="DH42" s="9">
        <f t="shared" si="86"/>
        <v>80.941176470588232</v>
      </c>
      <c r="DI42" s="9">
        <f t="shared" si="86"/>
        <v>180.875</v>
      </c>
      <c r="DJ42" s="9">
        <f t="shared" si="86"/>
        <v>73.414141414141397</v>
      </c>
      <c r="DK42" s="9">
        <f t="shared" si="86"/>
        <v>109.76923076923075</v>
      </c>
      <c r="DL42" s="9">
        <f t="shared" si="86"/>
        <v>473.33333333333326</v>
      </c>
      <c r="DM42" s="9">
        <f t="shared" si="86"/>
        <v>104.15384615384615</v>
      </c>
      <c r="DN42" s="9">
        <f t="shared" si="86"/>
        <v>72.105263157894726</v>
      </c>
      <c r="DO42" s="9">
        <f t="shared" si="86"/>
        <v>92.000000000000014</v>
      </c>
      <c r="DP42" s="9">
        <f t="shared" si="86"/>
        <v>96.71428571428568</v>
      </c>
      <c r="DQ42" s="9">
        <f t="shared" si="86"/>
        <v>192.85714285714283</v>
      </c>
      <c r="DR42" s="9">
        <f t="shared" si="86"/>
        <v>159.30232558139537</v>
      </c>
      <c r="DS42" s="10">
        <f t="shared" si="86"/>
        <v>233</v>
      </c>
      <c r="DT42" s="10">
        <f t="shared" si="86"/>
        <v>196.99999999999994</v>
      </c>
      <c r="DU42" s="10">
        <f t="shared" si="86"/>
        <v>109.91044776119402</v>
      </c>
      <c r="DV42" s="10">
        <f t="shared" si="86"/>
        <v>199.71428571428569</v>
      </c>
      <c r="DW42" s="10">
        <f t="shared" si="86"/>
        <v>232.66666666666669</v>
      </c>
      <c r="DX42" s="10">
        <f t="shared" si="86"/>
        <v>199.99999999999994</v>
      </c>
      <c r="DY42" s="10">
        <f t="shared" si="86"/>
        <v>725</v>
      </c>
      <c r="EA42" s="2" t="s">
        <v>197</v>
      </c>
      <c r="EB42" s="10">
        <f t="shared" ref="EB42:EN42" si="87">EB27/EB26</f>
        <v>142</v>
      </c>
      <c r="EC42" s="10">
        <f t="shared" si="87"/>
        <v>209.99999999999997</v>
      </c>
      <c r="ED42" s="10">
        <f t="shared" si="87"/>
        <v>760</v>
      </c>
      <c r="EE42" s="10">
        <f t="shared" si="87"/>
        <v>194.99999999999997</v>
      </c>
      <c r="EF42" s="10">
        <f t="shared" si="87"/>
        <v>755</v>
      </c>
      <c r="EG42" s="10">
        <f t="shared" si="87"/>
        <v>724.99999999999989</v>
      </c>
      <c r="EH42" s="10">
        <f t="shared" si="87"/>
        <v>313.99999999999994</v>
      </c>
      <c r="EI42" s="10">
        <f t="shared" si="87"/>
        <v>760</v>
      </c>
      <c r="EJ42" s="10">
        <f t="shared" si="87"/>
        <v>725</v>
      </c>
      <c r="EK42" s="10">
        <f t="shared" si="87"/>
        <v>725</v>
      </c>
      <c r="EL42" s="10">
        <f t="shared" si="87"/>
        <v>750</v>
      </c>
      <c r="EM42" s="10">
        <f t="shared" si="87"/>
        <v>387.5</v>
      </c>
      <c r="EN42" s="10">
        <f t="shared" si="87"/>
        <v>157</v>
      </c>
      <c r="EP42" s="2" t="s">
        <v>197</v>
      </c>
      <c r="EQ42" s="24">
        <f t="shared" ref="EQ42:EW42" si="88">EQ27/EQ26</f>
        <v>188.57142857142856</v>
      </c>
      <c r="ER42" s="24">
        <f t="shared" si="88"/>
        <v>1494.9999999999998</v>
      </c>
      <c r="ES42" s="24">
        <f t="shared" si="88"/>
        <v>468.33333333333337</v>
      </c>
      <c r="ET42" s="24">
        <f t="shared" si="88"/>
        <v>1378.1588982632231</v>
      </c>
      <c r="EU42" s="24">
        <f t="shared" si="88"/>
        <v>363.75000000000006</v>
      </c>
      <c r="EV42" s="24">
        <f t="shared" si="88"/>
        <v>1050</v>
      </c>
      <c r="EW42" s="24">
        <f t="shared" si="88"/>
        <v>1575</v>
      </c>
    </row>
    <row r="43" spans="1:153" x14ac:dyDescent="0.55000000000000004">
      <c r="AZ43" s="2"/>
      <c r="CH43" s="13"/>
      <c r="CI43" s="13"/>
      <c r="CJ43" s="1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Q43" s="13"/>
      <c r="ER43" s="13"/>
      <c r="ES43" s="13"/>
      <c r="ET43" s="13"/>
      <c r="EU43" s="13"/>
      <c r="EV43" s="13"/>
      <c r="EW43" s="13"/>
    </row>
    <row r="44" spans="1:153" x14ac:dyDescent="0.55000000000000004">
      <c r="A44" s="2" t="s">
        <v>198</v>
      </c>
      <c r="B44" s="2">
        <v>15.1</v>
      </c>
      <c r="C44" s="2">
        <v>36.200000000000003</v>
      </c>
      <c r="D44" s="2">
        <v>25.4</v>
      </c>
      <c r="E44" s="2">
        <v>69.3</v>
      </c>
      <c r="F44" s="2">
        <v>50.3</v>
      </c>
      <c r="G44" s="2">
        <v>17.100000000000001</v>
      </c>
      <c r="H44" s="2">
        <v>17.7</v>
      </c>
      <c r="I44" s="2">
        <v>14.1</v>
      </c>
      <c r="J44" s="2">
        <v>51.9</v>
      </c>
      <c r="K44" s="2">
        <v>22.5</v>
      </c>
      <c r="L44" s="3">
        <v>19.399999999999999</v>
      </c>
      <c r="M44" s="3">
        <v>13</v>
      </c>
      <c r="N44" s="3">
        <v>19.899999999999999</v>
      </c>
      <c r="O44" s="3">
        <v>10.4</v>
      </c>
      <c r="P44" s="3">
        <v>110</v>
      </c>
      <c r="Q44" s="3">
        <v>4.7</v>
      </c>
      <c r="S44" s="2" t="s">
        <v>198</v>
      </c>
      <c r="T44" s="2">
        <v>13.1</v>
      </c>
      <c r="U44" s="2">
        <v>8.8000000000000007</v>
      </c>
      <c r="V44" s="2">
        <v>49.5</v>
      </c>
      <c r="W44" s="2">
        <v>22.5</v>
      </c>
      <c r="X44" s="5">
        <v>41</v>
      </c>
      <c r="Y44" s="2">
        <v>2.8</v>
      </c>
      <c r="Z44" s="2">
        <v>64.5</v>
      </c>
      <c r="AA44" s="2">
        <v>111.1</v>
      </c>
      <c r="AB44" s="2">
        <v>45.5</v>
      </c>
      <c r="AC44" s="2">
        <v>71.900000000000006</v>
      </c>
      <c r="AD44" s="2">
        <v>41.9</v>
      </c>
      <c r="AE44" s="2">
        <v>82.5</v>
      </c>
      <c r="AF44" s="2">
        <v>86.1</v>
      </c>
      <c r="AG44" s="5">
        <v>37</v>
      </c>
      <c r="AH44" s="2">
        <v>65.7</v>
      </c>
      <c r="AI44" s="2">
        <v>103</v>
      </c>
      <c r="AJ44" s="2">
        <v>10.9</v>
      </c>
      <c r="AK44" s="2">
        <v>81.099999999999994</v>
      </c>
      <c r="AL44" s="2">
        <v>67</v>
      </c>
      <c r="AM44" s="2">
        <v>48.9</v>
      </c>
      <c r="AN44" s="3">
        <v>104.5</v>
      </c>
      <c r="AO44" s="3">
        <v>73.400000000000006</v>
      </c>
      <c r="AP44" s="3">
        <v>77.599999999999994</v>
      </c>
      <c r="AQ44" s="3">
        <v>92.6</v>
      </c>
      <c r="AR44" s="3">
        <v>84.3</v>
      </c>
      <c r="AS44" s="3">
        <v>113.8</v>
      </c>
      <c r="AT44" s="3">
        <v>164.1</v>
      </c>
      <c r="AU44" s="3">
        <v>79.599999999999994</v>
      </c>
      <c r="AV44" s="3">
        <v>41.8</v>
      </c>
      <c r="AW44" s="3">
        <v>88.6</v>
      </c>
      <c r="AX44" s="3">
        <v>34.200000000000003</v>
      </c>
      <c r="AZ44" s="2" t="s">
        <v>198</v>
      </c>
      <c r="BA44" s="17">
        <v>75.599999999999994</v>
      </c>
      <c r="BB44" s="17">
        <v>136</v>
      </c>
      <c r="BC44" s="2">
        <v>125</v>
      </c>
      <c r="BD44" s="2">
        <v>227</v>
      </c>
      <c r="BE44" s="17">
        <v>128</v>
      </c>
      <c r="BF44" s="17">
        <v>191.5</v>
      </c>
      <c r="BG44" s="17">
        <v>174</v>
      </c>
      <c r="BH44" s="2">
        <v>214</v>
      </c>
      <c r="BI44" s="17">
        <v>171</v>
      </c>
      <c r="BJ44" s="17">
        <v>64</v>
      </c>
      <c r="BK44" s="17">
        <v>219</v>
      </c>
      <c r="BL44" s="2">
        <v>105</v>
      </c>
      <c r="BM44" s="2">
        <v>130</v>
      </c>
      <c r="BN44" s="17">
        <v>129.5</v>
      </c>
      <c r="BO44" s="17">
        <v>160</v>
      </c>
      <c r="BP44" s="17">
        <v>126.5</v>
      </c>
      <c r="BQ44" s="17">
        <v>157.5</v>
      </c>
      <c r="BR44" s="2">
        <v>195</v>
      </c>
      <c r="BS44" s="17">
        <v>187.5</v>
      </c>
      <c r="BT44" s="17">
        <v>266.39999999999998</v>
      </c>
      <c r="BU44" s="17">
        <v>177</v>
      </c>
      <c r="BV44" s="2">
        <v>219</v>
      </c>
      <c r="BW44" s="2">
        <v>216</v>
      </c>
      <c r="BX44" s="5">
        <v>104</v>
      </c>
      <c r="BY44" s="2">
        <v>111.5</v>
      </c>
      <c r="BZ44" s="3">
        <v>144</v>
      </c>
      <c r="CA44" s="3">
        <v>144.5</v>
      </c>
      <c r="CB44" s="3">
        <v>132</v>
      </c>
      <c r="CC44" s="3">
        <v>243</v>
      </c>
      <c r="CD44" s="3">
        <v>252</v>
      </c>
      <c r="CE44" s="3">
        <v>183</v>
      </c>
      <c r="CF44" s="3">
        <v>223</v>
      </c>
      <c r="CG44" s="3">
        <v>94</v>
      </c>
      <c r="CH44" s="13">
        <v>93.8</v>
      </c>
      <c r="CI44" s="13">
        <v>260</v>
      </c>
      <c r="CJ44" s="13">
        <v>29.8</v>
      </c>
      <c r="CL44" s="2" t="s">
        <v>198</v>
      </c>
      <c r="CM44" s="2">
        <v>235.6</v>
      </c>
      <c r="CN44" s="2">
        <v>213.6</v>
      </c>
      <c r="CO44" s="2">
        <v>361.6</v>
      </c>
      <c r="CP44" s="2">
        <v>257.39999999999998</v>
      </c>
      <c r="CQ44" s="2">
        <v>166.2</v>
      </c>
      <c r="CR44" s="2">
        <v>205</v>
      </c>
      <c r="CS44" s="27">
        <v>167</v>
      </c>
      <c r="CT44" s="2">
        <v>505.6</v>
      </c>
      <c r="CU44" s="3">
        <v>344</v>
      </c>
      <c r="CV44" s="3">
        <v>319.39999999999998</v>
      </c>
      <c r="CW44" s="3">
        <v>327.60000000000002</v>
      </c>
      <c r="CX44" s="3">
        <v>351.2</v>
      </c>
      <c r="CY44" s="3">
        <v>348.8</v>
      </c>
      <c r="CZ44" s="3">
        <v>190.2</v>
      </c>
      <c r="DA44" s="3">
        <v>183.6</v>
      </c>
      <c r="DB44" s="3">
        <v>74.900000000000006</v>
      </c>
      <c r="DD44" s="2" t="s">
        <v>198</v>
      </c>
      <c r="DE44" s="2">
        <v>66</v>
      </c>
      <c r="DF44" s="2">
        <v>181</v>
      </c>
      <c r="DG44" s="2">
        <v>140</v>
      </c>
      <c r="DH44" s="2">
        <v>165</v>
      </c>
      <c r="DI44" s="2">
        <v>115</v>
      </c>
      <c r="DJ44" s="2">
        <v>209.6</v>
      </c>
      <c r="DK44" s="2">
        <v>126</v>
      </c>
      <c r="DL44" s="2">
        <v>149</v>
      </c>
      <c r="DM44" s="7">
        <v>146</v>
      </c>
      <c r="DN44" s="2">
        <v>179</v>
      </c>
      <c r="DO44" s="2">
        <v>165</v>
      </c>
      <c r="DP44" s="2">
        <v>142</v>
      </c>
      <c r="DQ44" s="2">
        <v>270</v>
      </c>
      <c r="DR44" s="2">
        <v>197</v>
      </c>
      <c r="DS44" s="3">
        <v>243</v>
      </c>
      <c r="DT44" s="3">
        <v>120</v>
      </c>
      <c r="DU44" s="3">
        <v>115.5</v>
      </c>
      <c r="DV44" s="3">
        <v>253</v>
      </c>
      <c r="DW44" s="3">
        <v>273</v>
      </c>
      <c r="DX44" s="3">
        <v>247</v>
      </c>
      <c r="DY44" s="3">
        <v>130</v>
      </c>
      <c r="EA44" s="2" t="s">
        <v>198</v>
      </c>
      <c r="EB44" s="3">
        <v>135</v>
      </c>
      <c r="EC44" s="3">
        <v>120</v>
      </c>
      <c r="ED44" s="3">
        <v>93</v>
      </c>
      <c r="EE44" s="3">
        <v>210</v>
      </c>
      <c r="EF44" s="3">
        <v>170</v>
      </c>
      <c r="EG44" s="3">
        <v>180</v>
      </c>
      <c r="EH44" s="3">
        <v>55</v>
      </c>
      <c r="EI44" s="3">
        <v>55</v>
      </c>
      <c r="EJ44" s="3">
        <v>45</v>
      </c>
      <c r="EK44" s="3">
        <v>40</v>
      </c>
      <c r="EL44" s="3">
        <v>75</v>
      </c>
      <c r="EM44" s="3">
        <v>57</v>
      </c>
      <c r="EN44" s="3">
        <v>140</v>
      </c>
      <c r="EP44" s="2" t="s">
        <v>198</v>
      </c>
      <c r="EQ44" s="16">
        <v>154.5</v>
      </c>
      <c r="ER44" s="16">
        <v>169.5</v>
      </c>
      <c r="ES44" s="16">
        <v>187</v>
      </c>
      <c r="ET44" s="16">
        <v>257</v>
      </c>
      <c r="EU44" s="16">
        <v>230</v>
      </c>
      <c r="EV44" s="16">
        <v>38.6</v>
      </c>
      <c r="EW44" s="16">
        <v>261</v>
      </c>
    </row>
    <row r="45" spans="1:153" x14ac:dyDescent="0.55000000000000004">
      <c r="A45" s="2" t="s">
        <v>199</v>
      </c>
      <c r="B45" s="2">
        <v>181.5</v>
      </c>
      <c r="C45" s="2">
        <v>322</v>
      </c>
      <c r="D45" s="2">
        <v>176.2</v>
      </c>
      <c r="E45" s="2">
        <v>167</v>
      </c>
      <c r="F45" s="2">
        <v>217.5</v>
      </c>
      <c r="G45" s="2">
        <v>349.3</v>
      </c>
      <c r="H45" s="2">
        <v>472.2</v>
      </c>
      <c r="I45" s="2">
        <v>891</v>
      </c>
      <c r="J45" s="2">
        <v>231</v>
      </c>
      <c r="K45" s="2">
        <v>454.9</v>
      </c>
      <c r="L45" s="3">
        <v>325.3</v>
      </c>
      <c r="M45" s="3">
        <v>221</v>
      </c>
      <c r="N45" s="3">
        <v>171.6</v>
      </c>
      <c r="O45" s="3">
        <v>210</v>
      </c>
      <c r="P45" s="3">
        <v>241.5</v>
      </c>
      <c r="Q45" s="3">
        <v>225.8</v>
      </c>
      <c r="S45" s="2" t="s">
        <v>199</v>
      </c>
      <c r="T45" s="2">
        <v>156.19999999999999</v>
      </c>
      <c r="U45" s="2">
        <v>177.8</v>
      </c>
      <c r="V45" s="2">
        <v>59.4</v>
      </c>
      <c r="W45" s="2">
        <v>117.5</v>
      </c>
      <c r="X45" s="5">
        <v>96</v>
      </c>
      <c r="Y45" s="2">
        <v>140</v>
      </c>
      <c r="Z45" s="2">
        <v>41.9</v>
      </c>
      <c r="AA45" s="2">
        <v>98.3</v>
      </c>
      <c r="AB45" s="2">
        <v>93.2</v>
      </c>
      <c r="AC45" s="2">
        <v>134.80000000000001</v>
      </c>
      <c r="AD45" s="2">
        <v>50.4</v>
      </c>
      <c r="AE45" s="2">
        <v>33.200000000000003</v>
      </c>
      <c r="AF45" s="2">
        <v>103.6</v>
      </c>
      <c r="AG45" s="5">
        <v>35</v>
      </c>
      <c r="AH45" s="2">
        <v>74.099999999999994</v>
      </c>
      <c r="AI45" s="2">
        <v>31.9</v>
      </c>
      <c r="AJ45" s="2">
        <v>96.8</v>
      </c>
      <c r="AK45" s="2">
        <v>125.8</v>
      </c>
      <c r="AL45" s="2">
        <v>62.2</v>
      </c>
      <c r="AM45" s="2">
        <v>59.1</v>
      </c>
      <c r="AN45" s="3">
        <v>87.5</v>
      </c>
      <c r="AO45" s="3">
        <v>75.099999999999994</v>
      </c>
      <c r="AP45" s="3">
        <v>21</v>
      </c>
      <c r="AQ45" s="3">
        <v>40.200000000000003</v>
      </c>
      <c r="AR45" s="3">
        <v>28.3</v>
      </c>
      <c r="AS45" s="3">
        <v>99.4</v>
      </c>
      <c r="AT45" s="3">
        <v>57.8</v>
      </c>
      <c r="AU45" s="3">
        <v>38.6</v>
      </c>
      <c r="AV45" s="3">
        <v>25.9</v>
      </c>
      <c r="AW45" s="3">
        <v>29.6</v>
      </c>
      <c r="AX45" s="3">
        <v>20.9</v>
      </c>
      <c r="AZ45" s="2" t="s">
        <v>199</v>
      </c>
      <c r="BA45" s="17">
        <v>335</v>
      </c>
      <c r="BB45" s="17">
        <v>191</v>
      </c>
      <c r="BC45" s="2">
        <v>431</v>
      </c>
      <c r="BD45" s="2">
        <v>103</v>
      </c>
      <c r="BE45" s="17">
        <v>233</v>
      </c>
      <c r="BF45" s="17">
        <v>166.5</v>
      </c>
      <c r="BG45" s="17">
        <v>99.4</v>
      </c>
      <c r="BH45" s="2">
        <v>117</v>
      </c>
      <c r="BI45" s="17">
        <v>193.5</v>
      </c>
      <c r="BJ45" s="17">
        <v>240.2</v>
      </c>
      <c r="BK45" s="17">
        <v>107.5</v>
      </c>
      <c r="BL45" s="2">
        <v>113</v>
      </c>
      <c r="BM45" s="2">
        <v>296</v>
      </c>
      <c r="BN45" s="17">
        <v>246</v>
      </c>
      <c r="BO45" s="17">
        <v>130.5</v>
      </c>
      <c r="BP45" s="17">
        <v>192.5</v>
      </c>
      <c r="BQ45" s="17">
        <v>137.9</v>
      </c>
      <c r="BR45" s="2">
        <v>119</v>
      </c>
      <c r="BS45" s="17">
        <v>124</v>
      </c>
      <c r="BT45" s="17">
        <v>65.900000000000006</v>
      </c>
      <c r="BU45" s="17">
        <v>142.5</v>
      </c>
      <c r="BV45" s="2">
        <v>170</v>
      </c>
      <c r="BW45" s="2">
        <v>157</v>
      </c>
      <c r="BX45" s="5">
        <v>133.5</v>
      </c>
      <c r="BY45" s="2">
        <v>267</v>
      </c>
      <c r="BZ45" s="3">
        <v>124</v>
      </c>
      <c r="CA45" s="3">
        <v>89.1</v>
      </c>
      <c r="CB45" s="3">
        <v>142.5</v>
      </c>
      <c r="CC45" s="3">
        <v>106</v>
      </c>
      <c r="CD45" s="3">
        <v>97</v>
      </c>
      <c r="CE45" s="3">
        <v>115.5</v>
      </c>
      <c r="CF45" s="3">
        <v>87.1</v>
      </c>
      <c r="CG45" s="3">
        <v>323</v>
      </c>
      <c r="CH45" s="13">
        <v>31.1</v>
      </c>
      <c r="CI45" s="13">
        <v>14.6</v>
      </c>
      <c r="CJ45" s="13">
        <v>24.7</v>
      </c>
      <c r="CL45" s="2" t="s">
        <v>199</v>
      </c>
      <c r="CM45" s="2">
        <v>246.3</v>
      </c>
      <c r="CN45" s="2">
        <v>264.39999999999998</v>
      </c>
      <c r="CO45" s="2">
        <v>267.10000000000002</v>
      </c>
      <c r="CP45" s="2">
        <v>416.3</v>
      </c>
      <c r="CQ45" s="2">
        <v>343.8</v>
      </c>
      <c r="CR45" s="2">
        <v>371.9</v>
      </c>
      <c r="CS45" s="27">
        <v>264</v>
      </c>
      <c r="CT45" s="2">
        <v>120.4</v>
      </c>
      <c r="CU45" s="3">
        <v>228.9</v>
      </c>
      <c r="CV45" s="3">
        <v>214.7</v>
      </c>
      <c r="CW45" s="3">
        <v>178.4</v>
      </c>
      <c r="CX45" s="3">
        <v>114.9</v>
      </c>
      <c r="CY45" s="3">
        <v>158.30000000000001</v>
      </c>
      <c r="CZ45" s="3">
        <v>73.400000000000006</v>
      </c>
      <c r="DA45" s="3">
        <v>111.9</v>
      </c>
      <c r="DB45" s="3">
        <v>338.3</v>
      </c>
      <c r="DD45" s="2" t="s">
        <v>199</v>
      </c>
      <c r="DE45" s="2">
        <v>31</v>
      </c>
      <c r="DF45" s="2">
        <v>67</v>
      </c>
      <c r="DG45" s="2">
        <v>60</v>
      </c>
      <c r="DH45" s="2">
        <v>68</v>
      </c>
      <c r="DI45" s="2">
        <v>84</v>
      </c>
      <c r="DJ45" s="2">
        <v>97.6</v>
      </c>
      <c r="DK45" s="2">
        <v>100</v>
      </c>
      <c r="DL45" s="2">
        <v>33</v>
      </c>
      <c r="DM45" s="7">
        <v>87</v>
      </c>
      <c r="DN45" s="2">
        <v>70</v>
      </c>
      <c r="DO45" s="2">
        <v>100</v>
      </c>
      <c r="DP45" s="2">
        <v>59</v>
      </c>
      <c r="DQ45" s="2">
        <v>36</v>
      </c>
      <c r="DR45" s="2">
        <v>56</v>
      </c>
      <c r="DS45" s="3">
        <v>38</v>
      </c>
      <c r="DT45" s="3">
        <v>43</v>
      </c>
      <c r="DU45" s="3">
        <v>80.099999999999994</v>
      </c>
      <c r="DV45" s="3">
        <v>35</v>
      </c>
      <c r="DW45" s="3">
        <v>30</v>
      </c>
      <c r="DX45" s="3">
        <v>37</v>
      </c>
      <c r="DY45" s="3">
        <v>13</v>
      </c>
      <c r="EA45" s="2" t="s">
        <v>199</v>
      </c>
      <c r="EB45" s="3">
        <v>210</v>
      </c>
      <c r="EC45" s="3">
        <v>75</v>
      </c>
      <c r="ED45" s="3">
        <v>32</v>
      </c>
      <c r="EE45" s="3">
        <v>70</v>
      </c>
      <c r="EF45" s="3">
        <v>16</v>
      </c>
      <c r="EG45" s="3">
        <v>34</v>
      </c>
      <c r="EH45" s="3">
        <v>105</v>
      </c>
      <c r="EI45" s="3">
        <v>105</v>
      </c>
      <c r="EJ45" s="3">
        <v>110</v>
      </c>
      <c r="EK45" s="3">
        <v>40</v>
      </c>
      <c r="EL45" s="3">
        <v>45</v>
      </c>
      <c r="EM45" s="3">
        <v>100</v>
      </c>
      <c r="EN45" s="3">
        <v>160</v>
      </c>
      <c r="EP45" s="2" t="s">
        <v>199</v>
      </c>
      <c r="EQ45" s="16">
        <v>67.5</v>
      </c>
      <c r="ER45" s="16">
        <v>56.4</v>
      </c>
      <c r="ES45" s="16">
        <v>57.1</v>
      </c>
      <c r="ET45" s="16">
        <v>4</v>
      </c>
      <c r="EU45" s="16">
        <v>12.7</v>
      </c>
      <c r="EV45" s="16">
        <v>98.6</v>
      </c>
      <c r="EW45" s="16">
        <v>2.4</v>
      </c>
    </row>
    <row r="46" spans="1:153" x14ac:dyDescent="0.55000000000000004">
      <c r="A46" s="2" t="s">
        <v>200</v>
      </c>
      <c r="B46" s="2">
        <v>159.5</v>
      </c>
      <c r="C46" s="2">
        <v>385</v>
      </c>
      <c r="D46" s="2">
        <v>231.1</v>
      </c>
      <c r="E46" s="2">
        <v>879</v>
      </c>
      <c r="F46" s="2">
        <v>490.7</v>
      </c>
      <c r="G46" s="2">
        <v>246.5</v>
      </c>
      <c r="H46" s="2">
        <v>463.2</v>
      </c>
      <c r="I46" s="2">
        <v>438</v>
      </c>
      <c r="J46" s="2">
        <v>945</v>
      </c>
      <c r="K46" s="2">
        <v>258.8</v>
      </c>
      <c r="L46" s="3">
        <v>384.5</v>
      </c>
      <c r="M46" s="3">
        <v>262</v>
      </c>
      <c r="N46" s="3">
        <v>547.4</v>
      </c>
      <c r="O46" s="3">
        <v>244</v>
      </c>
      <c r="P46" s="3">
        <v>257.39999999999998</v>
      </c>
      <c r="Q46" s="3">
        <v>45.3</v>
      </c>
      <c r="S46" s="2" t="s">
        <v>200</v>
      </c>
      <c r="T46" s="2">
        <v>246.2</v>
      </c>
      <c r="U46" s="2">
        <v>285.5</v>
      </c>
      <c r="V46" s="2">
        <v>687.8</v>
      </c>
      <c r="W46" s="2">
        <v>398.9</v>
      </c>
      <c r="X46" s="5">
        <v>1220</v>
      </c>
      <c r="Y46" s="2">
        <v>101</v>
      </c>
      <c r="Z46" s="2">
        <v>825.7</v>
      </c>
      <c r="AA46" s="2">
        <v>2665.2</v>
      </c>
      <c r="AB46" s="2">
        <v>579.4</v>
      </c>
      <c r="AC46" s="2">
        <v>3466.2</v>
      </c>
      <c r="AD46" s="2">
        <v>814.6</v>
      </c>
      <c r="AE46" s="2">
        <v>654.9</v>
      </c>
      <c r="AF46" s="2">
        <v>821.5</v>
      </c>
      <c r="AG46" s="5">
        <v>350</v>
      </c>
      <c r="AH46" s="2">
        <v>839.6</v>
      </c>
      <c r="AI46" s="2">
        <v>711</v>
      </c>
      <c r="AJ46" s="2">
        <v>258</v>
      </c>
      <c r="AK46" s="2">
        <v>3152.7</v>
      </c>
      <c r="AL46" s="2">
        <v>669.5</v>
      </c>
      <c r="AM46" s="2">
        <v>722.9</v>
      </c>
      <c r="AN46" s="3">
        <v>1400</v>
      </c>
      <c r="AO46" s="3">
        <v>1368.2</v>
      </c>
      <c r="AP46" s="3">
        <v>816.6</v>
      </c>
      <c r="AQ46" s="3">
        <v>730.2</v>
      </c>
      <c r="AR46" s="3">
        <v>718</v>
      </c>
      <c r="AS46" s="3">
        <v>2667.7</v>
      </c>
      <c r="AT46" s="3">
        <v>1787.6</v>
      </c>
      <c r="AU46" s="3">
        <v>921</v>
      </c>
      <c r="AV46" s="3">
        <v>852.7</v>
      </c>
      <c r="AW46" s="3">
        <v>801</v>
      </c>
      <c r="AX46" s="3">
        <v>748.2</v>
      </c>
      <c r="AZ46" s="2" t="s">
        <v>200</v>
      </c>
      <c r="BA46" s="17">
        <v>378</v>
      </c>
      <c r="BB46" s="17">
        <v>964</v>
      </c>
      <c r="BC46" s="2">
        <v>1200</v>
      </c>
      <c r="BD46" s="2">
        <v>478</v>
      </c>
      <c r="BE46" s="17">
        <v>1545</v>
      </c>
      <c r="BF46" s="17">
        <v>642</v>
      </c>
      <c r="BG46" s="17">
        <v>452</v>
      </c>
      <c r="BH46" s="2">
        <v>595</v>
      </c>
      <c r="BI46" s="17">
        <v>968</v>
      </c>
      <c r="BJ46" s="17">
        <v>335.1</v>
      </c>
      <c r="BK46" s="17">
        <v>531</v>
      </c>
      <c r="BL46" s="2">
        <v>466</v>
      </c>
      <c r="BM46" s="2">
        <v>832</v>
      </c>
      <c r="BN46" s="17">
        <v>921</v>
      </c>
      <c r="BO46" s="17">
        <v>534</v>
      </c>
      <c r="BP46" s="17">
        <v>1255</v>
      </c>
      <c r="BQ46" s="17">
        <v>596.4</v>
      </c>
      <c r="BR46" s="2">
        <v>730</v>
      </c>
      <c r="BS46" s="17">
        <v>869</v>
      </c>
      <c r="BT46" s="17">
        <v>151.9</v>
      </c>
      <c r="BU46" s="17">
        <v>736</v>
      </c>
      <c r="BV46" s="2">
        <v>584</v>
      </c>
      <c r="BW46" s="2">
        <v>696</v>
      </c>
      <c r="BX46" s="5">
        <v>1200</v>
      </c>
      <c r="BY46" s="2">
        <v>497</v>
      </c>
      <c r="BZ46" s="3">
        <v>728</v>
      </c>
      <c r="CA46" s="3">
        <v>483</v>
      </c>
      <c r="CB46" s="3">
        <v>931</v>
      </c>
      <c r="CC46" s="3">
        <v>905</v>
      </c>
      <c r="CD46" s="3">
        <v>392</v>
      </c>
      <c r="CE46" s="3">
        <v>1085</v>
      </c>
      <c r="CF46" s="3">
        <v>699</v>
      </c>
      <c r="CG46" s="3">
        <v>1120</v>
      </c>
      <c r="CH46" s="13">
        <v>148</v>
      </c>
      <c r="CI46" s="13">
        <v>106.5</v>
      </c>
      <c r="CJ46" s="13">
        <v>34.5</v>
      </c>
      <c r="CL46" s="2" t="s">
        <v>200</v>
      </c>
      <c r="CM46" s="2">
        <v>1584.2</v>
      </c>
      <c r="CN46" s="2">
        <v>948.9</v>
      </c>
      <c r="CO46" s="2">
        <v>1238.3</v>
      </c>
      <c r="CP46" s="2">
        <v>1806.3</v>
      </c>
      <c r="CQ46" s="2">
        <v>1422.8</v>
      </c>
      <c r="CR46" s="2">
        <v>1238</v>
      </c>
      <c r="CS46" s="27">
        <v>1460</v>
      </c>
      <c r="CT46" s="2">
        <v>1318.8</v>
      </c>
      <c r="CU46" s="3">
        <v>1373</v>
      </c>
      <c r="CV46" s="3">
        <v>1039.5999999999999</v>
      </c>
      <c r="CW46" s="3">
        <v>1206.2</v>
      </c>
      <c r="CX46" s="3">
        <v>1091.5999999999999</v>
      </c>
      <c r="CY46" s="3">
        <v>1221</v>
      </c>
      <c r="CZ46" s="3">
        <v>99.1</v>
      </c>
      <c r="DA46" s="3">
        <v>665.9</v>
      </c>
      <c r="DB46" s="3">
        <v>624</v>
      </c>
      <c r="DD46" s="2" t="s">
        <v>200</v>
      </c>
      <c r="DE46" s="2">
        <v>345</v>
      </c>
      <c r="DF46" s="2">
        <v>695</v>
      </c>
      <c r="DG46" s="2">
        <v>646</v>
      </c>
      <c r="DH46" s="2">
        <v>789</v>
      </c>
      <c r="DI46" s="2">
        <v>469</v>
      </c>
      <c r="DJ46" s="2">
        <v>742.8</v>
      </c>
      <c r="DK46" s="2">
        <v>608</v>
      </c>
      <c r="DL46" s="2">
        <v>321</v>
      </c>
      <c r="DM46" s="7">
        <v>657</v>
      </c>
      <c r="DN46" s="2">
        <v>737</v>
      </c>
      <c r="DO46" s="2">
        <v>750</v>
      </c>
      <c r="DP46" s="2">
        <v>792</v>
      </c>
      <c r="DQ46" s="2">
        <v>574</v>
      </c>
      <c r="DR46" s="2">
        <v>539</v>
      </c>
      <c r="DS46" s="3">
        <v>282</v>
      </c>
      <c r="DT46" s="3">
        <v>256</v>
      </c>
      <c r="DU46" s="3">
        <v>1458.8</v>
      </c>
      <c r="DV46" s="3">
        <v>267</v>
      </c>
      <c r="DW46" s="3">
        <v>263</v>
      </c>
      <c r="DX46" s="3">
        <v>329</v>
      </c>
      <c r="EA46" s="2" t="s">
        <v>200</v>
      </c>
      <c r="EB46" s="3">
        <v>550</v>
      </c>
      <c r="EC46" s="3">
        <v>240</v>
      </c>
      <c r="ED46" s="3">
        <v>80</v>
      </c>
      <c r="EE46" s="3">
        <v>270</v>
      </c>
      <c r="EF46" s="3">
        <v>32</v>
      </c>
      <c r="EG46" s="3">
        <v>70</v>
      </c>
      <c r="EH46" s="3">
        <v>190</v>
      </c>
      <c r="EI46" s="3">
        <v>160</v>
      </c>
      <c r="EJ46" s="3">
        <v>220</v>
      </c>
      <c r="EK46" s="3">
        <v>30</v>
      </c>
      <c r="EL46" s="3">
        <v>240</v>
      </c>
      <c r="EM46" s="3">
        <v>160</v>
      </c>
      <c r="EN46" s="3">
        <v>740</v>
      </c>
      <c r="EP46" s="2" t="s">
        <v>200</v>
      </c>
      <c r="EQ46" s="16">
        <v>466</v>
      </c>
      <c r="ER46" s="16">
        <v>440</v>
      </c>
      <c r="ES46" s="16">
        <v>367</v>
      </c>
      <c r="ET46" s="16">
        <v>19.5</v>
      </c>
      <c r="EU46" s="16">
        <v>125.5</v>
      </c>
      <c r="EV46" s="16">
        <v>457</v>
      </c>
      <c r="EW46" s="16">
        <v>14.2</v>
      </c>
    </row>
    <row r="47" spans="1:153" x14ac:dyDescent="0.55000000000000004">
      <c r="A47" s="2" t="s">
        <v>201</v>
      </c>
      <c r="B47" s="2">
        <v>25.2</v>
      </c>
      <c r="C47" s="2">
        <v>3.2</v>
      </c>
      <c r="D47" s="2">
        <v>12.9</v>
      </c>
      <c r="E47" s="2">
        <v>3.8</v>
      </c>
      <c r="F47" s="2">
        <v>5.5</v>
      </c>
      <c r="G47" s="2">
        <v>2.8</v>
      </c>
      <c r="H47" s="2">
        <v>3.2</v>
      </c>
      <c r="I47" s="5" t="s">
        <v>202</v>
      </c>
      <c r="J47" s="2">
        <v>9.8000000000000007</v>
      </c>
      <c r="K47" s="2">
        <v>3.2</v>
      </c>
      <c r="L47" s="3">
        <v>3.2</v>
      </c>
      <c r="M47" s="3">
        <v>4.4000000000000004</v>
      </c>
      <c r="N47" s="3">
        <v>19.5</v>
      </c>
      <c r="O47" s="3">
        <v>10.6</v>
      </c>
      <c r="P47" s="3">
        <v>6.6</v>
      </c>
      <c r="Q47" s="3">
        <v>5.3</v>
      </c>
      <c r="S47" s="2" t="s">
        <v>201</v>
      </c>
      <c r="T47" s="2">
        <v>59.1</v>
      </c>
      <c r="U47" s="2">
        <v>57.5</v>
      </c>
      <c r="V47" s="2">
        <v>213</v>
      </c>
      <c r="W47" s="2">
        <v>96.7</v>
      </c>
      <c r="X47" s="5">
        <v>275</v>
      </c>
      <c r="Y47" s="2">
        <v>44</v>
      </c>
      <c r="Z47" s="2">
        <v>188.4</v>
      </c>
      <c r="AA47" s="2">
        <v>189.8</v>
      </c>
      <c r="AB47" s="2">
        <v>187.8</v>
      </c>
      <c r="AC47" s="2">
        <v>161.80000000000001</v>
      </c>
      <c r="AD47" s="2">
        <v>221.5</v>
      </c>
      <c r="AE47" s="2">
        <v>181.3</v>
      </c>
      <c r="AF47" s="2">
        <v>169.5</v>
      </c>
      <c r="AG47" s="5">
        <v>156</v>
      </c>
      <c r="AH47" s="2">
        <v>303.89999999999998</v>
      </c>
      <c r="AI47" s="2">
        <v>190</v>
      </c>
      <c r="AJ47" s="2">
        <v>95.1</v>
      </c>
      <c r="AK47" s="2">
        <v>154.19999999999999</v>
      </c>
      <c r="AL47" s="2">
        <v>287.60000000000002</v>
      </c>
      <c r="AM47" s="2">
        <v>174.9</v>
      </c>
      <c r="AN47" s="3">
        <v>184</v>
      </c>
      <c r="AO47" s="3">
        <v>41.7</v>
      </c>
      <c r="AP47" s="3">
        <v>172.3</v>
      </c>
      <c r="AQ47" s="3">
        <v>119.2</v>
      </c>
      <c r="AR47" s="3">
        <v>183.1</v>
      </c>
      <c r="AS47" s="3">
        <v>165.9</v>
      </c>
      <c r="AT47" s="3">
        <v>166.3</v>
      </c>
      <c r="AU47" s="3">
        <v>188</v>
      </c>
      <c r="AV47" s="3">
        <v>131.30000000000001</v>
      </c>
      <c r="AW47" s="3">
        <v>157</v>
      </c>
      <c r="AX47" s="3">
        <v>177.1</v>
      </c>
      <c r="AZ47" s="2" t="s">
        <v>201</v>
      </c>
      <c r="BA47" s="17">
        <v>19.899999999999999</v>
      </c>
      <c r="BB47" s="17">
        <v>11.9</v>
      </c>
      <c r="BC47" s="2">
        <v>9</v>
      </c>
      <c r="BD47" s="2">
        <v>13</v>
      </c>
      <c r="BE47" s="17">
        <v>10.4</v>
      </c>
      <c r="BF47" s="17">
        <v>12.4</v>
      </c>
      <c r="BG47" s="17">
        <v>11.1</v>
      </c>
      <c r="BH47" s="2">
        <v>13</v>
      </c>
      <c r="BI47" s="17">
        <v>3.4</v>
      </c>
      <c r="BJ47" s="17">
        <v>9.6999999999999993</v>
      </c>
      <c r="BK47" s="17">
        <v>12.3</v>
      </c>
      <c r="BL47" s="2">
        <v>5</v>
      </c>
      <c r="BM47" s="2">
        <v>6</v>
      </c>
      <c r="BN47" s="17">
        <v>11.3</v>
      </c>
      <c r="BO47" s="17">
        <v>8.1</v>
      </c>
      <c r="BP47" s="17">
        <v>8.3000000000000007</v>
      </c>
      <c r="BQ47" s="17">
        <v>9.6</v>
      </c>
      <c r="BR47" s="2">
        <v>14</v>
      </c>
      <c r="BS47" s="17">
        <v>17.2</v>
      </c>
      <c r="BT47" s="17">
        <v>25.5</v>
      </c>
      <c r="BU47" s="17">
        <v>10.5</v>
      </c>
      <c r="BW47" s="2">
        <v>27</v>
      </c>
      <c r="BX47" s="5">
        <v>9</v>
      </c>
      <c r="BY47" s="2">
        <v>24.8</v>
      </c>
      <c r="BZ47" s="3">
        <v>6</v>
      </c>
      <c r="CA47" s="3">
        <v>11.6</v>
      </c>
      <c r="CB47" s="3">
        <v>8.3000000000000007</v>
      </c>
      <c r="CC47" s="3">
        <v>16.600000000000001</v>
      </c>
      <c r="CD47" s="3">
        <v>51</v>
      </c>
      <c r="CE47" s="3">
        <v>6.3</v>
      </c>
      <c r="CF47" s="3">
        <v>16.399999999999999</v>
      </c>
      <c r="CG47" s="3">
        <v>11</v>
      </c>
      <c r="CH47" s="13">
        <v>17.7</v>
      </c>
      <c r="CI47" s="13">
        <v>8.4</v>
      </c>
      <c r="CJ47" s="13">
        <v>4.9000000000000004</v>
      </c>
      <c r="CL47" s="2" t="s">
        <v>201</v>
      </c>
      <c r="CM47" s="28">
        <f>5.1*2</f>
        <v>10.199999999999999</v>
      </c>
      <c r="CN47" s="28">
        <f>16.6*2</f>
        <v>33.200000000000003</v>
      </c>
      <c r="CO47" s="28">
        <f>7.7*2</f>
        <v>15.4</v>
      </c>
      <c r="CP47" s="28">
        <f>37.4*2</f>
        <v>74.8</v>
      </c>
      <c r="CQ47" s="28">
        <f>36*2</f>
        <v>72</v>
      </c>
      <c r="CR47" s="28">
        <f>15.4*2</f>
        <v>30.8</v>
      </c>
      <c r="CS47" s="28">
        <v>10.7</v>
      </c>
      <c r="CT47" s="28">
        <f>3.9*2</f>
        <v>7.8</v>
      </c>
      <c r="CU47" s="16">
        <f>9*2</f>
        <v>18</v>
      </c>
      <c r="CV47" s="16">
        <f>15.5*2</f>
        <v>31</v>
      </c>
      <c r="CW47" s="16">
        <f>20.7*2</f>
        <v>41.4</v>
      </c>
      <c r="CX47" s="16">
        <f>22.1*2</f>
        <v>44.2</v>
      </c>
      <c r="CY47" s="16">
        <f>11.7*2</f>
        <v>23.4</v>
      </c>
      <c r="CZ47" s="16">
        <v>23.2</v>
      </c>
      <c r="DA47" s="16">
        <v>28.4</v>
      </c>
      <c r="DB47" s="16">
        <v>23.4</v>
      </c>
      <c r="DD47" s="2" t="s">
        <v>201</v>
      </c>
      <c r="DE47" s="2">
        <v>66</v>
      </c>
      <c r="DF47" s="2">
        <v>25</v>
      </c>
      <c r="DG47" s="2">
        <v>45</v>
      </c>
      <c r="DH47" s="2">
        <v>12</v>
      </c>
      <c r="DI47" s="2">
        <v>27</v>
      </c>
      <c r="DJ47" s="2">
        <v>7.9</v>
      </c>
      <c r="DK47" s="2">
        <v>11</v>
      </c>
      <c r="DL47" s="2">
        <v>35</v>
      </c>
      <c r="DM47" s="7">
        <v>27</v>
      </c>
      <c r="DN47" s="2">
        <v>35</v>
      </c>
      <c r="DO47" s="2">
        <v>29</v>
      </c>
      <c r="DP47" s="2">
        <v>36</v>
      </c>
      <c r="DQ47" s="2">
        <v>57</v>
      </c>
      <c r="DR47" s="2">
        <v>58</v>
      </c>
      <c r="DS47" s="3">
        <v>26</v>
      </c>
      <c r="DT47" s="3">
        <v>45</v>
      </c>
      <c r="DU47" s="3">
        <v>29.2</v>
      </c>
      <c r="DV47" s="3">
        <v>31</v>
      </c>
      <c r="DW47" s="3">
        <v>27</v>
      </c>
      <c r="DX47" s="3">
        <v>9</v>
      </c>
      <c r="DY47" s="3">
        <v>19</v>
      </c>
      <c r="EA47" s="2" t="s">
        <v>201</v>
      </c>
      <c r="EB47" s="3">
        <v>16</v>
      </c>
      <c r="EC47" s="3">
        <v>10</v>
      </c>
      <c r="ED47" s="3">
        <v>13</v>
      </c>
      <c r="EE47" s="3">
        <v>11</v>
      </c>
      <c r="EF47" s="3">
        <v>10</v>
      </c>
      <c r="EG47" s="3">
        <v>6</v>
      </c>
      <c r="EH47" s="3">
        <v>14</v>
      </c>
      <c r="EI47" s="3">
        <v>4</v>
      </c>
      <c r="EJ47" s="3">
        <v>10</v>
      </c>
      <c r="EK47" s="3">
        <v>2</v>
      </c>
      <c r="EL47" s="3">
        <v>8</v>
      </c>
      <c r="EM47" s="3">
        <v>10</v>
      </c>
      <c r="EN47" s="3">
        <v>5</v>
      </c>
      <c r="EP47" s="2" t="s">
        <v>201</v>
      </c>
      <c r="EQ47" s="16">
        <v>6.8</v>
      </c>
      <c r="ER47" s="16">
        <v>20.8</v>
      </c>
      <c r="ES47" s="16">
        <v>23.3</v>
      </c>
      <c r="ET47" s="16">
        <v>15.3</v>
      </c>
      <c r="EU47" s="16">
        <v>12.5</v>
      </c>
      <c r="EV47" s="16">
        <v>3.8</v>
      </c>
      <c r="EW47" s="16">
        <v>51.5</v>
      </c>
    </row>
    <row r="48" spans="1:153" x14ac:dyDescent="0.55000000000000004">
      <c r="A48" s="2" t="s">
        <v>203</v>
      </c>
      <c r="B48" s="2">
        <v>16.600000000000001</v>
      </c>
      <c r="C48" s="2">
        <v>3.6</v>
      </c>
      <c r="D48" s="2">
        <v>3.2</v>
      </c>
      <c r="E48" s="2">
        <v>5</v>
      </c>
      <c r="F48" s="2">
        <v>3.5</v>
      </c>
      <c r="G48" s="2">
        <v>1.2</v>
      </c>
      <c r="H48" s="2">
        <v>1.6</v>
      </c>
      <c r="I48" s="2">
        <v>0.4</v>
      </c>
      <c r="J48" s="2">
        <v>2</v>
      </c>
      <c r="K48" s="2">
        <v>1.2</v>
      </c>
      <c r="L48" s="3">
        <v>3.1</v>
      </c>
      <c r="M48" s="3">
        <v>8.8000000000000007</v>
      </c>
      <c r="N48" s="3">
        <v>6.4</v>
      </c>
      <c r="O48" s="3">
        <v>8</v>
      </c>
      <c r="P48" s="3">
        <v>4.9000000000000004</v>
      </c>
      <c r="Q48" s="3">
        <v>6.2</v>
      </c>
      <c r="S48" s="2" t="s">
        <v>203</v>
      </c>
      <c r="T48" s="2">
        <v>8.3000000000000007</v>
      </c>
      <c r="U48" s="2">
        <v>8.1</v>
      </c>
      <c r="V48" s="2">
        <v>47.9</v>
      </c>
      <c r="W48" s="2">
        <v>8.6</v>
      </c>
      <c r="X48" s="5">
        <v>13</v>
      </c>
      <c r="Y48" s="2">
        <v>7</v>
      </c>
      <c r="Z48" s="2">
        <v>50.4</v>
      </c>
      <c r="AA48" s="2">
        <v>28.2</v>
      </c>
      <c r="AB48" s="2">
        <v>29.2</v>
      </c>
      <c r="AC48" s="2">
        <v>31.9</v>
      </c>
      <c r="AD48" s="2">
        <v>26.7</v>
      </c>
      <c r="AE48" s="2">
        <v>41.1</v>
      </c>
      <c r="AF48" s="2">
        <v>55.5</v>
      </c>
      <c r="AG48" s="5">
        <v>38</v>
      </c>
      <c r="AH48" s="2">
        <v>27.6</v>
      </c>
      <c r="AI48" s="2">
        <v>43</v>
      </c>
      <c r="AJ48" s="2">
        <v>14</v>
      </c>
      <c r="AK48" s="2">
        <v>29.4</v>
      </c>
      <c r="AL48" s="2">
        <v>29.4</v>
      </c>
      <c r="AM48" s="2">
        <v>33.9</v>
      </c>
      <c r="AN48" s="3">
        <v>22.7</v>
      </c>
      <c r="AO48" s="3">
        <v>26.2</v>
      </c>
      <c r="AP48" s="3">
        <v>40</v>
      </c>
      <c r="AQ48" s="3">
        <v>39.4</v>
      </c>
      <c r="AR48" s="3">
        <v>42.9</v>
      </c>
      <c r="AS48" s="3">
        <v>30.6</v>
      </c>
      <c r="AT48" s="3">
        <v>46.5</v>
      </c>
      <c r="AU48" s="3">
        <v>35</v>
      </c>
      <c r="AV48" s="3">
        <v>53.3</v>
      </c>
      <c r="AW48" s="3">
        <v>49</v>
      </c>
      <c r="AX48" s="3">
        <v>46.2</v>
      </c>
      <c r="AZ48" s="2" t="s">
        <v>203</v>
      </c>
      <c r="BA48" s="17">
        <v>15.4</v>
      </c>
      <c r="BB48" s="17">
        <v>9</v>
      </c>
      <c r="BC48" s="2">
        <v>6</v>
      </c>
      <c r="BD48" s="2">
        <v>6</v>
      </c>
      <c r="BE48" s="17">
        <v>6.7</v>
      </c>
      <c r="BF48" s="17">
        <v>9.8000000000000007</v>
      </c>
      <c r="BG48" s="17">
        <v>10.3</v>
      </c>
      <c r="BH48" s="2">
        <v>12</v>
      </c>
      <c r="BI48" s="17">
        <v>4</v>
      </c>
      <c r="BJ48" s="17">
        <v>3.6</v>
      </c>
      <c r="BK48" s="17">
        <v>3.1</v>
      </c>
      <c r="BL48" s="2">
        <v>5</v>
      </c>
      <c r="BM48" s="2">
        <v>2</v>
      </c>
      <c r="BN48" s="17">
        <v>10.6</v>
      </c>
      <c r="BO48" s="17">
        <v>5</v>
      </c>
      <c r="BP48" s="17">
        <v>6.4</v>
      </c>
      <c r="BQ48" s="17">
        <v>4.9000000000000004</v>
      </c>
      <c r="BR48" s="2">
        <v>13</v>
      </c>
      <c r="BS48" s="17">
        <v>8.6999999999999993</v>
      </c>
      <c r="BT48" s="17">
        <v>6.8</v>
      </c>
      <c r="BU48" s="17">
        <v>11</v>
      </c>
      <c r="BW48" s="2">
        <v>9</v>
      </c>
      <c r="BX48" s="5">
        <v>4.5</v>
      </c>
      <c r="BY48" s="2">
        <v>12.4</v>
      </c>
      <c r="BZ48" s="3">
        <v>3</v>
      </c>
      <c r="CA48" s="3">
        <v>7.8</v>
      </c>
      <c r="CB48" s="3">
        <v>9.6</v>
      </c>
      <c r="CC48" s="3">
        <v>14.9</v>
      </c>
      <c r="CD48" s="3">
        <v>25</v>
      </c>
      <c r="CE48" s="3">
        <v>4.4000000000000004</v>
      </c>
      <c r="CF48" s="3">
        <v>20.8</v>
      </c>
      <c r="CG48" s="3">
        <v>3</v>
      </c>
      <c r="CH48" s="13">
        <v>14.9</v>
      </c>
      <c r="CI48" s="13">
        <v>20.6</v>
      </c>
      <c r="CJ48" s="13">
        <v>122</v>
      </c>
      <c r="CL48" s="2" t="s">
        <v>203</v>
      </c>
      <c r="CM48" s="28">
        <v>8.6</v>
      </c>
      <c r="CN48" s="28">
        <v>20.2</v>
      </c>
      <c r="CO48" s="28">
        <v>20.2</v>
      </c>
      <c r="CP48" s="28">
        <v>23.2</v>
      </c>
      <c r="CQ48" s="28">
        <v>23.2</v>
      </c>
      <c r="CR48" s="28">
        <v>14.4</v>
      </c>
      <c r="CS48" s="28">
        <v>17</v>
      </c>
      <c r="CT48" s="28">
        <f>8.7*2</f>
        <v>17.399999999999999</v>
      </c>
      <c r="CU48" s="16">
        <v>8.6</v>
      </c>
      <c r="CV48" s="16">
        <v>17.399999999999999</v>
      </c>
      <c r="CW48" s="16">
        <v>8.8000000000000007</v>
      </c>
      <c r="CX48" s="16">
        <v>11.8</v>
      </c>
      <c r="CY48" s="16">
        <v>11.6</v>
      </c>
      <c r="CZ48" s="16">
        <v>29</v>
      </c>
      <c r="DA48" s="16">
        <v>8.8000000000000007</v>
      </c>
      <c r="DB48" s="16">
        <v>20.399999999999999</v>
      </c>
      <c r="DD48" s="2" t="s">
        <v>203</v>
      </c>
      <c r="DE48" s="2">
        <v>20</v>
      </c>
      <c r="DF48" s="2">
        <v>11</v>
      </c>
      <c r="DG48" s="2">
        <v>10</v>
      </c>
      <c r="DH48" s="2">
        <v>4</v>
      </c>
      <c r="DI48" s="2">
        <v>4</v>
      </c>
      <c r="DJ48" s="2">
        <v>4.7</v>
      </c>
      <c r="DK48" s="2">
        <v>8</v>
      </c>
      <c r="DL48" s="2">
        <v>17</v>
      </c>
      <c r="DM48" s="7">
        <v>8</v>
      </c>
      <c r="DN48" s="2">
        <v>14</v>
      </c>
      <c r="DO48" s="2">
        <v>10</v>
      </c>
      <c r="DP48" s="2">
        <v>10</v>
      </c>
      <c r="DQ48" s="2">
        <v>18</v>
      </c>
      <c r="DR48" s="2">
        <v>16</v>
      </c>
      <c r="DS48" s="3">
        <v>9</v>
      </c>
      <c r="DT48" s="3">
        <v>30</v>
      </c>
      <c r="DU48" s="3">
        <v>8.4</v>
      </c>
      <c r="DV48" s="3">
        <v>10</v>
      </c>
      <c r="DW48" s="3">
        <v>10</v>
      </c>
      <c r="DX48" s="3">
        <v>10</v>
      </c>
      <c r="DY48" s="3">
        <v>17</v>
      </c>
      <c r="EA48" s="2" t="s">
        <v>203</v>
      </c>
      <c r="EB48" s="3">
        <v>8</v>
      </c>
      <c r="EC48" s="3">
        <v>2</v>
      </c>
      <c r="ED48" s="3">
        <v>7</v>
      </c>
      <c r="EE48" s="3">
        <v>11</v>
      </c>
      <c r="EF48" s="3">
        <v>14</v>
      </c>
      <c r="EG48" s="3">
        <v>2</v>
      </c>
      <c r="EH48" s="3">
        <v>5</v>
      </c>
      <c r="EI48" s="3">
        <v>2</v>
      </c>
      <c r="EJ48" s="3">
        <v>2</v>
      </c>
      <c r="EK48" s="3">
        <v>2</v>
      </c>
      <c r="EL48" s="3">
        <v>12</v>
      </c>
      <c r="EM48" s="3">
        <v>5</v>
      </c>
      <c r="EN48" s="3">
        <v>1</v>
      </c>
      <c r="EP48" s="2" t="s">
        <v>203</v>
      </c>
      <c r="EQ48" s="16">
        <v>7.8</v>
      </c>
      <c r="ER48" s="16">
        <v>0.8</v>
      </c>
      <c r="ES48" s="16">
        <v>2.6</v>
      </c>
      <c r="ET48" s="16">
        <v>7.7</v>
      </c>
      <c r="EU48" s="16">
        <v>16.8</v>
      </c>
      <c r="EV48" s="16">
        <v>14.9</v>
      </c>
      <c r="EW48" s="16">
        <v>14.8</v>
      </c>
    </row>
    <row r="49" spans="1:153" x14ac:dyDescent="0.55000000000000004">
      <c r="A49" s="2" t="s">
        <v>204</v>
      </c>
      <c r="B49" s="2">
        <v>397</v>
      </c>
      <c r="C49" s="2">
        <v>118</v>
      </c>
      <c r="D49" s="2">
        <v>113.9</v>
      </c>
      <c r="E49" s="2">
        <v>71</v>
      </c>
      <c r="F49" s="2">
        <v>170</v>
      </c>
      <c r="G49" s="2">
        <v>194.2</v>
      </c>
      <c r="H49" s="2">
        <v>90.5</v>
      </c>
      <c r="I49" s="2">
        <v>168</v>
      </c>
      <c r="J49" s="2">
        <v>116</v>
      </c>
      <c r="K49" s="2">
        <v>122.9</v>
      </c>
      <c r="L49" s="3">
        <v>155.9</v>
      </c>
      <c r="M49" s="3">
        <v>214</v>
      </c>
      <c r="N49" s="3">
        <v>290.8</v>
      </c>
      <c r="O49" s="3">
        <v>197</v>
      </c>
      <c r="P49" s="3">
        <v>165</v>
      </c>
      <c r="Q49" s="3">
        <v>295.10000000000002</v>
      </c>
      <c r="S49" s="2" t="s">
        <v>204</v>
      </c>
      <c r="T49" s="2">
        <v>781.3</v>
      </c>
      <c r="U49" s="2">
        <v>827</v>
      </c>
      <c r="V49" s="2">
        <v>286.3</v>
      </c>
      <c r="W49" s="2">
        <v>587</v>
      </c>
      <c r="X49" s="5">
        <v>508</v>
      </c>
      <c r="Y49" s="2">
        <v>572</v>
      </c>
      <c r="Z49" s="2">
        <v>266.3</v>
      </c>
      <c r="AA49" s="2">
        <v>340.4</v>
      </c>
      <c r="AB49" s="2">
        <v>557.70000000000005</v>
      </c>
      <c r="AC49" s="2">
        <v>530.29999999999995</v>
      </c>
      <c r="AD49" s="2">
        <v>305.8</v>
      </c>
      <c r="AE49" s="2">
        <v>245.3</v>
      </c>
      <c r="AF49" s="2">
        <v>487</v>
      </c>
      <c r="AG49" s="5">
        <v>402</v>
      </c>
      <c r="AH49" s="2">
        <v>492.9</v>
      </c>
      <c r="AI49" s="2">
        <v>351</v>
      </c>
      <c r="AJ49" s="2">
        <v>403</v>
      </c>
      <c r="AK49" s="2">
        <v>464.9</v>
      </c>
      <c r="AL49" s="2">
        <v>463.8</v>
      </c>
      <c r="AM49" s="2">
        <v>242.1</v>
      </c>
      <c r="AN49" s="3">
        <v>439</v>
      </c>
      <c r="AO49" s="3">
        <v>329.1</v>
      </c>
      <c r="AP49" s="3">
        <v>281.2</v>
      </c>
      <c r="AQ49" s="3">
        <v>318.2</v>
      </c>
      <c r="AR49" s="3">
        <v>306.89999999999998</v>
      </c>
      <c r="AS49" s="3">
        <v>366.1</v>
      </c>
      <c r="AT49" s="3">
        <v>327.9</v>
      </c>
      <c r="AU49" s="3">
        <v>393</v>
      </c>
      <c r="AV49" s="3">
        <v>339.8</v>
      </c>
      <c r="AW49" s="3">
        <v>388</v>
      </c>
      <c r="AX49" s="3">
        <v>321.10000000000002</v>
      </c>
      <c r="AZ49" s="2" t="s">
        <v>204</v>
      </c>
      <c r="BA49" s="17">
        <v>335</v>
      </c>
      <c r="BB49" s="17">
        <v>108</v>
      </c>
      <c r="BC49" s="2">
        <v>203</v>
      </c>
      <c r="BD49" s="2">
        <v>106</v>
      </c>
      <c r="BE49" s="17">
        <v>105</v>
      </c>
      <c r="BF49" s="17">
        <v>156</v>
      </c>
      <c r="BG49" s="17">
        <v>93</v>
      </c>
      <c r="BH49" s="2">
        <v>188</v>
      </c>
      <c r="BI49" s="17">
        <v>58</v>
      </c>
      <c r="BJ49" s="17">
        <v>143.4</v>
      </c>
      <c r="BK49" s="17">
        <v>107.5</v>
      </c>
      <c r="BL49" s="2">
        <v>56</v>
      </c>
      <c r="BM49" s="2">
        <v>165</v>
      </c>
      <c r="BN49" s="17">
        <v>306</v>
      </c>
      <c r="BO49" s="17">
        <v>112</v>
      </c>
      <c r="BP49" s="17">
        <v>85</v>
      </c>
      <c r="BQ49" s="17">
        <v>141</v>
      </c>
      <c r="BR49" s="2">
        <v>156</v>
      </c>
      <c r="BS49" s="17">
        <v>175</v>
      </c>
      <c r="BT49" s="17">
        <v>64.8</v>
      </c>
      <c r="BU49" s="17">
        <v>142.5</v>
      </c>
      <c r="BV49" s="2">
        <v>314</v>
      </c>
      <c r="BW49" s="2">
        <v>174</v>
      </c>
      <c r="BX49" s="5">
        <v>39</v>
      </c>
      <c r="BY49" s="2">
        <v>149</v>
      </c>
      <c r="BZ49" s="3">
        <v>131</v>
      </c>
      <c r="CA49" s="3">
        <v>89</v>
      </c>
      <c r="CB49" s="3">
        <v>194</v>
      </c>
      <c r="CC49" s="3">
        <v>118</v>
      </c>
      <c r="CD49" s="3">
        <v>243</v>
      </c>
      <c r="CE49" s="3">
        <v>124</v>
      </c>
      <c r="CF49" s="3">
        <v>87.1</v>
      </c>
      <c r="CG49" s="3">
        <v>101</v>
      </c>
      <c r="CH49" s="13">
        <v>48</v>
      </c>
      <c r="CI49" s="13">
        <v>8</v>
      </c>
      <c r="CJ49" s="13">
        <v>31</v>
      </c>
      <c r="CL49" s="2" t="s">
        <v>204</v>
      </c>
      <c r="CM49" s="2">
        <v>115.5</v>
      </c>
      <c r="CN49" s="2">
        <v>223.1</v>
      </c>
      <c r="CO49" s="2">
        <v>303.7</v>
      </c>
      <c r="CP49" s="2">
        <v>472.8</v>
      </c>
      <c r="CQ49" s="2">
        <v>406.4</v>
      </c>
      <c r="CR49" s="2">
        <v>299.60000000000002</v>
      </c>
      <c r="CS49" s="28">
        <v>131</v>
      </c>
      <c r="CT49" s="2">
        <v>59.1</v>
      </c>
      <c r="CU49" s="3">
        <v>204.2</v>
      </c>
      <c r="CV49" s="3">
        <v>315.10000000000002</v>
      </c>
      <c r="CW49" s="3">
        <v>380</v>
      </c>
      <c r="CX49" s="3">
        <v>230.7</v>
      </c>
      <c r="CY49" s="3">
        <v>254</v>
      </c>
      <c r="CZ49" s="3">
        <v>218.4</v>
      </c>
      <c r="DA49" s="3">
        <v>221.3</v>
      </c>
      <c r="DB49" s="3">
        <v>219.4</v>
      </c>
      <c r="DD49" s="2" t="s">
        <v>204</v>
      </c>
      <c r="DE49" s="2">
        <v>271</v>
      </c>
      <c r="DF49" s="2">
        <v>118</v>
      </c>
      <c r="DG49" s="2">
        <v>133</v>
      </c>
      <c r="DH49" s="2">
        <v>185</v>
      </c>
      <c r="DI49" s="2">
        <v>51</v>
      </c>
      <c r="DJ49" s="2">
        <v>81</v>
      </c>
      <c r="DK49" s="2">
        <v>90</v>
      </c>
      <c r="DL49" s="2">
        <v>70</v>
      </c>
      <c r="DM49" s="7">
        <v>92</v>
      </c>
      <c r="DN49" s="2">
        <v>163</v>
      </c>
      <c r="DO49" s="2">
        <v>148</v>
      </c>
      <c r="DP49" s="2">
        <v>126</v>
      </c>
      <c r="DQ49" s="2">
        <v>99</v>
      </c>
      <c r="DR49" s="2">
        <v>115</v>
      </c>
      <c r="DS49" s="3">
        <v>45</v>
      </c>
      <c r="DT49" s="3">
        <v>160</v>
      </c>
      <c r="DU49" s="3">
        <v>115.5</v>
      </c>
      <c r="DV49" s="3">
        <v>55</v>
      </c>
      <c r="DW49" s="3">
        <v>56</v>
      </c>
      <c r="DX49" s="3">
        <v>68</v>
      </c>
      <c r="DY49" s="3">
        <v>40</v>
      </c>
      <c r="EA49" s="2" t="s">
        <v>204</v>
      </c>
      <c r="EB49" s="3">
        <v>36</v>
      </c>
      <c r="EC49" s="3">
        <v>61</v>
      </c>
      <c r="ED49" s="3">
        <v>27</v>
      </c>
      <c r="EE49" s="3">
        <v>80</v>
      </c>
      <c r="EF49" s="3">
        <v>15</v>
      </c>
      <c r="EG49" s="3">
        <v>24</v>
      </c>
      <c r="EH49" s="3">
        <v>28</v>
      </c>
      <c r="EI49" s="3">
        <v>8</v>
      </c>
      <c r="EJ49" s="3">
        <v>26</v>
      </c>
      <c r="EK49" s="3">
        <v>5</v>
      </c>
      <c r="EL49" s="3">
        <v>8</v>
      </c>
      <c r="EM49" s="3">
        <v>12</v>
      </c>
      <c r="EN49" s="3">
        <v>45</v>
      </c>
      <c r="EP49" s="2" t="s">
        <v>204</v>
      </c>
      <c r="EQ49" s="16">
        <v>110</v>
      </c>
      <c r="ER49" s="16">
        <v>33</v>
      </c>
      <c r="ES49" s="16">
        <v>77</v>
      </c>
      <c r="ET49" s="16">
        <v>21</v>
      </c>
      <c r="EU49" s="16">
        <v>53</v>
      </c>
      <c r="EV49" s="16">
        <v>12</v>
      </c>
      <c r="EW49" s="16">
        <v>47</v>
      </c>
    </row>
    <row r="50" spans="1:153" x14ac:dyDescent="0.55000000000000004">
      <c r="A50" s="2" t="s">
        <v>205</v>
      </c>
      <c r="B50" s="29">
        <v>901.12264183966408</v>
      </c>
      <c r="C50" s="29">
        <v>778.88251583448482</v>
      </c>
      <c r="D50" s="29">
        <v>774.27723771443357</v>
      </c>
      <c r="E50" s="29">
        <v>729.61684268781653</v>
      </c>
      <c r="F50" s="29">
        <v>823.15861294161778</v>
      </c>
      <c r="G50" s="29">
        <v>838.76209498429921</v>
      </c>
      <c r="H50" s="29">
        <v>751.6748081991982</v>
      </c>
      <c r="I50" s="29">
        <v>817.27494808724373</v>
      </c>
      <c r="J50" s="29">
        <v>781.70773779491947</v>
      </c>
      <c r="K50" s="29">
        <v>783.22640819522053</v>
      </c>
      <c r="L50" s="30">
        <v>816.77218152911473</v>
      </c>
      <c r="M50" s="30">
        <v>854.99182734754845</v>
      </c>
      <c r="N50" s="30">
        <v>895.46120433156625</v>
      </c>
      <c r="O50" s="30">
        <v>843.799681767626</v>
      </c>
      <c r="P50" s="30">
        <v>825.42019349080351</v>
      </c>
      <c r="Q50" s="30">
        <v>898.72355228574816</v>
      </c>
      <c r="R50" s="29"/>
      <c r="S50" s="2" t="s">
        <v>205</v>
      </c>
      <c r="T50" s="29">
        <v>1003.5451450818277</v>
      </c>
      <c r="U50" s="29">
        <v>1014.318537738689</v>
      </c>
      <c r="V50" s="29">
        <v>880.96726329405783</v>
      </c>
      <c r="W50" s="29">
        <v>976.34539348938711</v>
      </c>
      <c r="X50" s="29">
        <v>960.12275719945069</v>
      </c>
      <c r="Y50" s="29">
        <v>975.22037497015936</v>
      </c>
      <c r="Z50" s="29">
        <v>877.81283529507414</v>
      </c>
      <c r="AA50" s="29">
        <v>905.95428793753285</v>
      </c>
      <c r="AB50" s="29">
        <v>980.41382937773733</v>
      </c>
      <c r="AC50" s="29">
        <v>967.9640722500817</v>
      </c>
      <c r="AD50" s="29">
        <v>901.12899092849307</v>
      </c>
      <c r="AE50" s="29">
        <v>871.3036192493812</v>
      </c>
      <c r="AF50" s="29">
        <v>970.55205367134158</v>
      </c>
      <c r="AG50" s="29">
        <v>944.99435305180918</v>
      </c>
      <c r="AH50" s="29">
        <v>966.07188746739757</v>
      </c>
      <c r="AI50" s="29">
        <v>922.97546667147526</v>
      </c>
      <c r="AJ50" s="29">
        <v>946.20337662491602</v>
      </c>
      <c r="AK50" s="29">
        <v>957.97466582849393</v>
      </c>
      <c r="AL50" s="29">
        <v>964.18222952222254</v>
      </c>
      <c r="AM50" s="29">
        <v>878.95400678334909</v>
      </c>
      <c r="AN50" s="30">
        <v>961.9145469035127</v>
      </c>
      <c r="AO50" s="30">
        <v>920.64292151990094</v>
      </c>
      <c r="AP50" s="30">
        <v>901.35657144547963</v>
      </c>
      <c r="AQ50" s="30">
        <v>919.09540723166992</v>
      </c>
      <c r="AR50" s="30">
        <v>916.60940060000007</v>
      </c>
      <c r="AS50" s="30">
        <v>936.31860432277244</v>
      </c>
      <c r="AT50" s="30">
        <v>923.95079531491569</v>
      </c>
      <c r="AU50" s="30">
        <v>956.5769543353872</v>
      </c>
      <c r="AV50" s="30">
        <v>937.86725265124574</v>
      </c>
      <c r="AW50" s="30">
        <v>956.78201454656801</v>
      </c>
      <c r="AX50" s="30">
        <v>934.56960180391002</v>
      </c>
      <c r="AZ50" s="2" t="s">
        <v>205</v>
      </c>
      <c r="BA50" s="29">
        <v>898.61976181567888</v>
      </c>
      <c r="BB50" s="29">
        <v>772.78031273339343</v>
      </c>
      <c r="BC50" s="29">
        <v>836.83627772986006</v>
      </c>
      <c r="BD50" s="29">
        <v>771.50987337960191</v>
      </c>
      <c r="BE50" s="29">
        <v>768.85762715301917</v>
      </c>
      <c r="BF50" s="29">
        <v>814.10632029736144</v>
      </c>
      <c r="BG50" s="29">
        <v>760.42610516558375</v>
      </c>
      <c r="BH50" s="29">
        <v>837.11754211077618</v>
      </c>
      <c r="BI50" s="29">
        <v>711.49185786144471</v>
      </c>
      <c r="BJ50" s="29">
        <v>806.83876323773393</v>
      </c>
      <c r="BK50" s="29">
        <v>778.27954505620096</v>
      </c>
      <c r="BL50" s="29">
        <v>709.57852483074828</v>
      </c>
      <c r="BM50" s="29">
        <v>822.22718627162271</v>
      </c>
      <c r="BN50" s="29">
        <v>896.31395815711721</v>
      </c>
      <c r="BO50" s="29">
        <v>780.26407445136192</v>
      </c>
      <c r="BP50" s="29">
        <v>745.75841717423555</v>
      </c>
      <c r="BQ50" s="29">
        <v>803.25716536763071</v>
      </c>
      <c r="BR50" s="29">
        <v>817.46331567261473</v>
      </c>
      <c r="BS50" s="29">
        <v>828.89948301628851</v>
      </c>
      <c r="BT50" s="29">
        <v>724.59432153689761</v>
      </c>
      <c r="BU50" s="29">
        <v>808.51374533187413</v>
      </c>
      <c r="BV50" s="29">
        <v>907.83458559734913</v>
      </c>
      <c r="BW50" s="2">
        <v>882</v>
      </c>
      <c r="BX50" s="31">
        <v>722.73583134661158</v>
      </c>
      <c r="BY50" s="2">
        <v>852</v>
      </c>
      <c r="BZ50" s="30">
        <v>800.22532280177074</v>
      </c>
      <c r="CA50" s="30">
        <v>758.52516536063149</v>
      </c>
      <c r="CB50" s="30">
        <v>846.50894173172537</v>
      </c>
      <c r="CC50" s="30">
        <v>791.15957160593439</v>
      </c>
      <c r="CD50" s="30">
        <v>875.3627046229908</v>
      </c>
      <c r="CE50" s="30">
        <v>799.50347311618793</v>
      </c>
      <c r="CF50" s="30">
        <v>760.87554061718834</v>
      </c>
      <c r="CG50" s="30">
        <v>820</v>
      </c>
      <c r="CH50" s="32">
        <v>739.61741894919373</v>
      </c>
      <c r="CI50" s="32">
        <v>594.35344704804618</v>
      </c>
      <c r="CJ50" s="32">
        <v>681.41790780509518</v>
      </c>
      <c r="CL50" s="2" t="s">
        <v>205</v>
      </c>
      <c r="CM50" s="29">
        <v>836.30461044761523</v>
      </c>
      <c r="CN50" s="29">
        <v>878.84074540141478</v>
      </c>
      <c r="CO50" s="29">
        <v>954.32652995397757</v>
      </c>
      <c r="CP50" s="29">
        <v>1010.8675267437957</v>
      </c>
      <c r="CQ50" s="29">
        <v>978.87686695035745</v>
      </c>
      <c r="CR50" s="29">
        <v>945.72876810333923</v>
      </c>
      <c r="CS50" s="33">
        <v>846.34054369300588</v>
      </c>
      <c r="CT50" s="29">
        <v>780.11438696010828</v>
      </c>
      <c r="CU50" s="30">
        <v>913.34901878826622</v>
      </c>
      <c r="CV50" s="30">
        <v>969.82678811382539</v>
      </c>
      <c r="CW50" s="30">
        <v>1004.1819243927162</v>
      </c>
      <c r="CX50" s="30">
        <v>935.84963221734006</v>
      </c>
      <c r="CY50" s="30">
        <v>951.41109676046358</v>
      </c>
      <c r="CZ50" s="30">
        <v>934.28577303283805</v>
      </c>
      <c r="DA50" s="30">
        <v>930.698404499351</v>
      </c>
      <c r="DB50" s="30">
        <v>888.67951567949854</v>
      </c>
      <c r="DD50" s="2" t="s">
        <v>205</v>
      </c>
      <c r="DE50" s="29">
        <v>872.42816956116349</v>
      </c>
      <c r="DF50" s="29">
        <v>777.37578103775786</v>
      </c>
      <c r="DG50" s="29">
        <v>791.84871495506559</v>
      </c>
      <c r="DH50" s="29">
        <v>834.23432129973048</v>
      </c>
      <c r="DI50" s="29">
        <v>698.85012552085436</v>
      </c>
      <c r="DJ50" s="29">
        <v>742.64702682335201</v>
      </c>
      <c r="DK50" s="29">
        <v>755.21704671168777</v>
      </c>
      <c r="DL50" s="29">
        <v>728.70748129483979</v>
      </c>
      <c r="DM50" s="29">
        <v>758.82017495770128</v>
      </c>
      <c r="DN50" s="29">
        <v>820.61064127401619</v>
      </c>
      <c r="DO50" s="29">
        <v>810.5382311759422</v>
      </c>
      <c r="DP50" s="29">
        <v>794.4684515075603</v>
      </c>
      <c r="DQ50" s="29">
        <v>767.56570858741702</v>
      </c>
      <c r="DR50" s="29">
        <v>784.44319373795292</v>
      </c>
      <c r="DS50" s="30">
        <v>690.99165899145066</v>
      </c>
      <c r="DT50" s="30">
        <v>826.06456402191384</v>
      </c>
      <c r="DU50" s="30">
        <v>784.59730147296364</v>
      </c>
      <c r="DV50" s="30">
        <v>713.36156819575569</v>
      </c>
      <c r="DW50" s="30">
        <v>714.09813109762683</v>
      </c>
      <c r="DX50" s="30">
        <v>737.1565954883007</v>
      </c>
      <c r="DY50" s="30">
        <v>688.84119461569969</v>
      </c>
      <c r="EA50" s="2" t="s">
        <v>205</v>
      </c>
      <c r="EB50" s="30">
        <v>715.92809756372776</v>
      </c>
      <c r="EC50" s="30">
        <v>777.61546214607574</v>
      </c>
      <c r="ED50" s="30">
        <v>682.8480908029477</v>
      </c>
      <c r="EE50" s="30">
        <v>803.33841688692178</v>
      </c>
      <c r="EF50" s="30">
        <v>635.85370389907359</v>
      </c>
      <c r="EG50" s="30">
        <v>683.74772615088773</v>
      </c>
      <c r="EH50" s="30">
        <v>689.12108347391347</v>
      </c>
      <c r="EI50" s="30">
        <v>587.81080885091751</v>
      </c>
      <c r="EJ50" s="30">
        <v>680.73289896481606</v>
      </c>
      <c r="EK50" s="30">
        <v>549.83747501572714</v>
      </c>
      <c r="EL50" s="30">
        <v>585.22613093530822</v>
      </c>
      <c r="EM50" s="30">
        <v>621.60666428496734</v>
      </c>
      <c r="EN50" s="30">
        <v>749.15169360400569</v>
      </c>
      <c r="EP50" s="2" t="s">
        <v>205</v>
      </c>
      <c r="EQ50" s="30">
        <v>783.00168341538529</v>
      </c>
      <c r="ER50" s="30">
        <v>664.62735540381323</v>
      </c>
      <c r="ES50" s="30">
        <v>747.14215277386415</v>
      </c>
      <c r="ET50" s="30">
        <v>632.59616201802783</v>
      </c>
      <c r="EU50" s="30">
        <v>714.40176356031611</v>
      </c>
      <c r="EV50" s="30">
        <v>584.31589151598337</v>
      </c>
      <c r="EW50" s="30">
        <v>708.19106823464608</v>
      </c>
    </row>
    <row r="51" spans="1:153" x14ac:dyDescent="0.55000000000000004">
      <c r="A51" s="2" t="s">
        <v>206</v>
      </c>
      <c r="B51" s="9">
        <f t="shared" ref="B51:Q51" si="89">B44/B46</f>
        <v>9.4670846394984326E-2</v>
      </c>
      <c r="C51" s="9">
        <f t="shared" si="89"/>
        <v>9.4025974025974027E-2</v>
      </c>
      <c r="D51" s="9">
        <f t="shared" si="89"/>
        <v>0.10990913024664647</v>
      </c>
      <c r="E51" s="9">
        <f t="shared" si="89"/>
        <v>7.8839590443686006E-2</v>
      </c>
      <c r="F51" s="9">
        <f t="shared" si="89"/>
        <v>0.10250662319135928</v>
      </c>
      <c r="G51" s="9">
        <f t="shared" si="89"/>
        <v>6.9371196754563894E-2</v>
      </c>
      <c r="H51" s="9">
        <f t="shared" si="89"/>
        <v>3.8212435233160619E-2</v>
      </c>
      <c r="I51" s="9">
        <f t="shared" si="89"/>
        <v>3.2191780821917808E-2</v>
      </c>
      <c r="J51" s="9">
        <f t="shared" si="89"/>
        <v>5.4920634920634918E-2</v>
      </c>
      <c r="K51" s="9">
        <f t="shared" si="89"/>
        <v>8.6939721792890265E-2</v>
      </c>
      <c r="L51" s="10">
        <f t="shared" si="89"/>
        <v>5.0455136540962287E-2</v>
      </c>
      <c r="M51" s="10">
        <f t="shared" si="89"/>
        <v>4.9618320610687022E-2</v>
      </c>
      <c r="N51" s="10">
        <f t="shared" si="89"/>
        <v>3.6353671903544028E-2</v>
      </c>
      <c r="O51" s="10">
        <f t="shared" si="89"/>
        <v>4.2622950819672135E-2</v>
      </c>
      <c r="P51" s="10">
        <f t="shared" si="89"/>
        <v>0.42735042735042739</v>
      </c>
      <c r="Q51" s="10">
        <f t="shared" si="89"/>
        <v>0.10375275938189847</v>
      </c>
      <c r="R51" s="9"/>
      <c r="S51" s="2" t="s">
        <v>206</v>
      </c>
      <c r="T51" s="9">
        <f t="shared" ref="T51:AX51" si="90">T44/T46</f>
        <v>5.3208773354995936E-2</v>
      </c>
      <c r="U51" s="9">
        <f t="shared" si="90"/>
        <v>3.0823117338003504E-2</v>
      </c>
      <c r="V51" s="9">
        <f t="shared" si="90"/>
        <v>7.196859552195406E-2</v>
      </c>
      <c r="W51" s="9">
        <f t="shared" si="90"/>
        <v>5.6405114063675113E-2</v>
      </c>
      <c r="X51" s="9">
        <f t="shared" si="90"/>
        <v>3.3606557377049179E-2</v>
      </c>
      <c r="Y51" s="9">
        <f t="shared" si="90"/>
        <v>2.772277227722772E-2</v>
      </c>
      <c r="Z51" s="9">
        <f t="shared" si="90"/>
        <v>7.8115538331112996E-2</v>
      </c>
      <c r="AA51" s="9">
        <f t="shared" si="90"/>
        <v>4.1685426984841664E-2</v>
      </c>
      <c r="AB51" s="9">
        <f t="shared" si="90"/>
        <v>7.8529513289609942E-2</v>
      </c>
      <c r="AC51" s="9">
        <f t="shared" si="90"/>
        <v>2.074317696613006E-2</v>
      </c>
      <c r="AD51" s="9">
        <f t="shared" si="90"/>
        <v>5.1436287748588258E-2</v>
      </c>
      <c r="AE51" s="9">
        <f t="shared" si="90"/>
        <v>0.12597343105817682</v>
      </c>
      <c r="AF51" s="9">
        <f t="shared" si="90"/>
        <v>0.10480827754108338</v>
      </c>
      <c r="AG51" s="9">
        <f t="shared" si="90"/>
        <v>0.10571428571428572</v>
      </c>
      <c r="AH51" s="9">
        <f t="shared" si="90"/>
        <v>7.8251548356360168E-2</v>
      </c>
      <c r="AI51" s="9">
        <f t="shared" si="90"/>
        <v>0.14486638537271448</v>
      </c>
      <c r="AJ51" s="9">
        <f t="shared" si="90"/>
        <v>4.2248062015503879E-2</v>
      </c>
      <c r="AK51" s="9">
        <f t="shared" si="90"/>
        <v>2.5723982618073397E-2</v>
      </c>
      <c r="AL51" s="9">
        <f t="shared" si="90"/>
        <v>0.10007468259895444</v>
      </c>
      <c r="AM51" s="9">
        <f t="shared" si="90"/>
        <v>6.7644210817540462E-2</v>
      </c>
      <c r="AN51" s="10">
        <f t="shared" si="90"/>
        <v>7.464285714285715E-2</v>
      </c>
      <c r="AO51" s="10">
        <f t="shared" si="90"/>
        <v>5.3647127612922091E-2</v>
      </c>
      <c r="AP51" s="10">
        <f t="shared" si="90"/>
        <v>9.5028165564535874E-2</v>
      </c>
      <c r="AQ51" s="10">
        <f t="shared" si="90"/>
        <v>0.12681457135031496</v>
      </c>
      <c r="AR51" s="10">
        <f t="shared" si="90"/>
        <v>0.11740947075208913</v>
      </c>
      <c r="AS51" s="10">
        <f t="shared" si="90"/>
        <v>4.2658469842935864E-2</v>
      </c>
      <c r="AT51" s="10">
        <f t="shared" si="90"/>
        <v>9.179906019243679E-2</v>
      </c>
      <c r="AU51" s="10">
        <f t="shared" si="90"/>
        <v>8.6427795874049945E-2</v>
      </c>
      <c r="AV51" s="10">
        <f t="shared" si="90"/>
        <v>4.9020757593526441E-2</v>
      </c>
      <c r="AW51" s="10">
        <f t="shared" si="90"/>
        <v>0.11061173533083644</v>
      </c>
      <c r="AX51" s="10">
        <f t="shared" si="90"/>
        <v>4.5709703287890938E-2</v>
      </c>
      <c r="AY51" s="9"/>
      <c r="AZ51" s="2" t="s">
        <v>206</v>
      </c>
      <c r="BA51" s="9">
        <f t="shared" ref="BA51:CJ51" si="91">BA44/BA46</f>
        <v>0.19999999999999998</v>
      </c>
      <c r="BB51" s="9">
        <f t="shared" si="91"/>
        <v>0.14107883817427386</v>
      </c>
      <c r="BC51" s="9">
        <f t="shared" si="91"/>
        <v>0.10416666666666667</v>
      </c>
      <c r="BD51" s="9">
        <f t="shared" si="91"/>
        <v>0.47489539748953974</v>
      </c>
      <c r="BE51" s="9">
        <f t="shared" si="91"/>
        <v>8.2847896440129451E-2</v>
      </c>
      <c r="BF51" s="9">
        <f t="shared" si="91"/>
        <v>0.29828660436137072</v>
      </c>
      <c r="BG51" s="9">
        <f t="shared" si="91"/>
        <v>0.38495575221238937</v>
      </c>
      <c r="BH51" s="9">
        <f t="shared" si="91"/>
        <v>0.35966386554621849</v>
      </c>
      <c r="BI51" s="9">
        <f t="shared" si="91"/>
        <v>0.17665289256198347</v>
      </c>
      <c r="BJ51" s="9">
        <f t="shared" si="91"/>
        <v>0.19098776484631452</v>
      </c>
      <c r="BK51" s="9">
        <f t="shared" si="91"/>
        <v>0.41242937853107342</v>
      </c>
      <c r="BL51" s="9">
        <f t="shared" si="91"/>
        <v>0.22532188841201717</v>
      </c>
      <c r="BM51" s="9">
        <f t="shared" si="91"/>
        <v>0.15625</v>
      </c>
      <c r="BN51" s="9">
        <f t="shared" si="91"/>
        <v>0.14060803474484257</v>
      </c>
      <c r="BO51" s="9">
        <f t="shared" si="91"/>
        <v>0.29962546816479402</v>
      </c>
      <c r="BP51" s="9">
        <f t="shared" si="91"/>
        <v>0.10079681274900398</v>
      </c>
      <c r="BQ51" s="9">
        <f t="shared" si="91"/>
        <v>0.26408450704225356</v>
      </c>
      <c r="BR51" s="9">
        <f t="shared" si="91"/>
        <v>0.26712328767123289</v>
      </c>
      <c r="BS51" s="9">
        <f t="shared" si="91"/>
        <v>0.21576524741081704</v>
      </c>
      <c r="BT51" s="9">
        <f t="shared" si="91"/>
        <v>1.7537853851217904</v>
      </c>
      <c r="BU51" s="9">
        <f t="shared" si="91"/>
        <v>0.24048913043478262</v>
      </c>
      <c r="BV51" s="9">
        <f t="shared" si="91"/>
        <v>0.375</v>
      </c>
      <c r="BW51" s="9">
        <f t="shared" si="91"/>
        <v>0.31034482758620691</v>
      </c>
      <c r="BX51" s="23">
        <f t="shared" si="91"/>
        <v>8.666666666666667E-2</v>
      </c>
      <c r="BY51" s="23">
        <f t="shared" si="91"/>
        <v>0.22434607645875251</v>
      </c>
      <c r="BZ51" s="10">
        <f t="shared" si="91"/>
        <v>0.19780219780219779</v>
      </c>
      <c r="CA51" s="10">
        <f t="shared" si="91"/>
        <v>0.29917184265010349</v>
      </c>
      <c r="CB51" s="10">
        <f t="shared" si="91"/>
        <v>0.14178302900107412</v>
      </c>
      <c r="CC51" s="10">
        <f t="shared" si="91"/>
        <v>0.26850828729281767</v>
      </c>
      <c r="CD51" s="10">
        <f t="shared" si="91"/>
        <v>0.6428571428571429</v>
      </c>
      <c r="CE51" s="10">
        <f t="shared" si="91"/>
        <v>0.16866359447004609</v>
      </c>
      <c r="CF51" s="10">
        <f t="shared" si="91"/>
        <v>0.31902718168812588</v>
      </c>
      <c r="CG51" s="10">
        <f t="shared" si="91"/>
        <v>8.3928571428571422E-2</v>
      </c>
      <c r="CH51" s="24">
        <f t="shared" si="91"/>
        <v>0.63378378378378375</v>
      </c>
      <c r="CI51" s="24">
        <f t="shared" si="91"/>
        <v>2.4413145539906105</v>
      </c>
      <c r="CJ51" s="24">
        <f t="shared" si="91"/>
        <v>0.86376811594202896</v>
      </c>
      <c r="CL51" s="2" t="s">
        <v>206</v>
      </c>
      <c r="CM51" s="9">
        <f t="shared" ref="CM51:DB51" si="92">CM44/CM46</f>
        <v>0.1487185961368514</v>
      </c>
      <c r="CN51" s="9">
        <f t="shared" si="92"/>
        <v>0.2251027505532722</v>
      </c>
      <c r="CO51" s="9">
        <f t="shared" si="92"/>
        <v>0.29201324396349837</v>
      </c>
      <c r="CP51" s="9">
        <f t="shared" si="92"/>
        <v>0.14250124564025909</v>
      </c>
      <c r="CQ51" s="9">
        <f t="shared" si="92"/>
        <v>0.11681192015743604</v>
      </c>
      <c r="CR51" s="9">
        <f t="shared" si="92"/>
        <v>0.16558966074313408</v>
      </c>
      <c r="CS51" s="9">
        <f t="shared" si="92"/>
        <v>0.11438356164383562</v>
      </c>
      <c r="CT51" s="9">
        <f t="shared" si="92"/>
        <v>0.38337882923870187</v>
      </c>
      <c r="CU51" s="10">
        <f t="shared" si="92"/>
        <v>0.25054624908958484</v>
      </c>
      <c r="CV51" s="10">
        <f t="shared" si="92"/>
        <v>0.30723355136590996</v>
      </c>
      <c r="CW51" s="10">
        <f t="shared" si="92"/>
        <v>0.27159675012435752</v>
      </c>
      <c r="CX51" s="10">
        <f t="shared" si="92"/>
        <v>0.32172957127152807</v>
      </c>
      <c r="CY51" s="10">
        <f t="shared" si="92"/>
        <v>0.28566748566748568</v>
      </c>
      <c r="CZ51" s="10">
        <f t="shared" si="92"/>
        <v>1.9192734611503532</v>
      </c>
      <c r="DA51" s="10">
        <f t="shared" si="92"/>
        <v>0.27571707463583123</v>
      </c>
      <c r="DB51" s="10">
        <f t="shared" si="92"/>
        <v>0.12003205128205129</v>
      </c>
      <c r="DD51" s="2" t="s">
        <v>206</v>
      </c>
      <c r="DE51" s="9">
        <f t="shared" ref="DE51:DX51" si="93">DE44/DE46</f>
        <v>0.19130434782608696</v>
      </c>
      <c r="DF51" s="9">
        <f t="shared" si="93"/>
        <v>0.26043165467625901</v>
      </c>
      <c r="DG51" s="9">
        <f t="shared" si="93"/>
        <v>0.21671826625386997</v>
      </c>
      <c r="DH51" s="9">
        <f t="shared" si="93"/>
        <v>0.20912547528517111</v>
      </c>
      <c r="DI51" s="9">
        <f t="shared" si="93"/>
        <v>0.24520255863539445</v>
      </c>
      <c r="DJ51" s="9">
        <f t="shared" si="93"/>
        <v>0.28217555196553584</v>
      </c>
      <c r="DK51" s="9">
        <f t="shared" si="93"/>
        <v>0.20723684210526316</v>
      </c>
      <c r="DL51" s="9">
        <f t="shared" si="93"/>
        <v>0.46417445482866043</v>
      </c>
      <c r="DM51" s="9">
        <f t="shared" si="93"/>
        <v>0.22222222222222221</v>
      </c>
      <c r="DN51" s="9">
        <f t="shared" si="93"/>
        <v>0.24287652645861602</v>
      </c>
      <c r="DO51" s="9">
        <f t="shared" si="93"/>
        <v>0.22</v>
      </c>
      <c r="DP51" s="9">
        <f t="shared" si="93"/>
        <v>0.17929292929292928</v>
      </c>
      <c r="DQ51" s="9">
        <f t="shared" si="93"/>
        <v>0.47038327526132406</v>
      </c>
      <c r="DR51" s="9">
        <f t="shared" si="93"/>
        <v>0.36549165120593691</v>
      </c>
      <c r="DS51" s="10">
        <f t="shared" si="93"/>
        <v>0.86170212765957444</v>
      </c>
      <c r="DT51" s="10">
        <f t="shared" si="93"/>
        <v>0.46875</v>
      </c>
      <c r="DU51" s="10">
        <f t="shared" si="93"/>
        <v>7.9174664107485609E-2</v>
      </c>
      <c r="DV51" s="10">
        <f t="shared" si="93"/>
        <v>0.94756554307116103</v>
      </c>
      <c r="DW51" s="10">
        <f t="shared" si="93"/>
        <v>1.038022813688213</v>
      </c>
      <c r="DX51" s="10">
        <f t="shared" si="93"/>
        <v>0.75075987841945291</v>
      </c>
      <c r="DY51" s="10"/>
      <c r="EA51" s="2" t="s">
        <v>206</v>
      </c>
      <c r="EB51" s="10">
        <f t="shared" ref="EB51:EN51" si="94">EB44/EB46</f>
        <v>0.24545454545454545</v>
      </c>
      <c r="EC51" s="10">
        <f t="shared" si="94"/>
        <v>0.5</v>
      </c>
      <c r="ED51" s="10">
        <f t="shared" si="94"/>
        <v>1.1625000000000001</v>
      </c>
      <c r="EE51" s="10">
        <f t="shared" si="94"/>
        <v>0.77777777777777779</v>
      </c>
      <c r="EF51" s="10">
        <f t="shared" si="94"/>
        <v>5.3125</v>
      </c>
      <c r="EG51" s="10">
        <f t="shared" si="94"/>
        <v>2.5714285714285716</v>
      </c>
      <c r="EH51" s="10">
        <f t="shared" si="94"/>
        <v>0.28947368421052633</v>
      </c>
      <c r="EI51" s="10">
        <f t="shared" si="94"/>
        <v>0.34375</v>
      </c>
      <c r="EJ51" s="10">
        <f t="shared" si="94"/>
        <v>0.20454545454545456</v>
      </c>
      <c r="EK51" s="10">
        <f t="shared" si="94"/>
        <v>1.3333333333333333</v>
      </c>
      <c r="EL51" s="10">
        <f t="shared" si="94"/>
        <v>0.3125</v>
      </c>
      <c r="EM51" s="10">
        <f t="shared" si="94"/>
        <v>0.35625000000000001</v>
      </c>
      <c r="EN51" s="10">
        <f t="shared" si="94"/>
        <v>0.1891891891891892</v>
      </c>
      <c r="EP51" s="2" t="s">
        <v>206</v>
      </c>
      <c r="EQ51" s="10">
        <f t="shared" ref="EQ51:EW51" si="95">EQ44/EQ46</f>
        <v>0.33154506437768239</v>
      </c>
      <c r="ER51" s="10">
        <f t="shared" si="95"/>
        <v>0.38522727272727275</v>
      </c>
      <c r="ES51" s="10">
        <f t="shared" si="95"/>
        <v>0.50953678474114439</v>
      </c>
      <c r="ET51" s="10">
        <f t="shared" si="95"/>
        <v>13.179487179487179</v>
      </c>
      <c r="EU51" s="10">
        <f t="shared" si="95"/>
        <v>1.8326693227091633</v>
      </c>
      <c r="EV51" s="10">
        <f t="shared" si="95"/>
        <v>8.4463894967177253E-2</v>
      </c>
      <c r="EW51" s="10">
        <f t="shared" si="95"/>
        <v>18.380281690140848</v>
      </c>
    </row>
    <row r="52" spans="1:153" x14ac:dyDescent="0.55000000000000004">
      <c r="A52" s="2" t="s">
        <v>207</v>
      </c>
      <c r="B52" s="9">
        <f t="shared" ref="B52:Q53" si="96">B44/B45</f>
        <v>8.3195592286501377E-2</v>
      </c>
      <c r="C52" s="9">
        <f t="shared" si="96"/>
        <v>0.11242236024844722</v>
      </c>
      <c r="D52" s="9">
        <f t="shared" si="96"/>
        <v>0.14415437003405221</v>
      </c>
      <c r="E52" s="9">
        <f t="shared" si="96"/>
        <v>0.41497005988023949</v>
      </c>
      <c r="F52" s="9">
        <f t="shared" si="96"/>
        <v>0.23126436781609194</v>
      </c>
      <c r="G52" s="9">
        <f t="shared" si="96"/>
        <v>4.8955052963068998E-2</v>
      </c>
      <c r="H52" s="9">
        <f t="shared" si="96"/>
        <v>3.7484116899618808E-2</v>
      </c>
      <c r="I52" s="9">
        <f t="shared" si="96"/>
        <v>1.5824915824915825E-2</v>
      </c>
      <c r="J52" s="9">
        <f t="shared" si="96"/>
        <v>0.22467532467532467</v>
      </c>
      <c r="K52" s="9">
        <f t="shared" si="96"/>
        <v>4.9461420092327985E-2</v>
      </c>
      <c r="L52" s="10">
        <f t="shared" si="96"/>
        <v>5.9637257915770049E-2</v>
      </c>
      <c r="M52" s="10">
        <f t="shared" si="96"/>
        <v>5.8823529411764705E-2</v>
      </c>
      <c r="N52" s="10">
        <f t="shared" si="96"/>
        <v>0.11596736596736597</v>
      </c>
      <c r="O52" s="10">
        <f t="shared" si="96"/>
        <v>4.9523809523809526E-2</v>
      </c>
      <c r="P52" s="10">
        <f t="shared" si="96"/>
        <v>0.45548654244306419</v>
      </c>
      <c r="Q52" s="10">
        <f t="shared" si="96"/>
        <v>2.0814880425155006E-2</v>
      </c>
      <c r="R52" s="9"/>
      <c r="S52" s="2" t="s">
        <v>207</v>
      </c>
      <c r="T52" s="9">
        <f t="shared" ref="T52:AX53" si="97">T44/T45</f>
        <v>8.3866837387964147E-2</v>
      </c>
      <c r="U52" s="9">
        <f t="shared" si="97"/>
        <v>4.9493813273340834E-2</v>
      </c>
      <c r="V52" s="9">
        <f t="shared" si="97"/>
        <v>0.83333333333333337</v>
      </c>
      <c r="W52" s="9">
        <f t="shared" si="97"/>
        <v>0.19148936170212766</v>
      </c>
      <c r="X52" s="9">
        <f t="shared" si="97"/>
        <v>0.42708333333333331</v>
      </c>
      <c r="Y52" s="9">
        <f t="shared" si="97"/>
        <v>0.02</v>
      </c>
      <c r="Z52" s="9">
        <f t="shared" si="97"/>
        <v>1.5393794749403342</v>
      </c>
      <c r="AA52" s="9">
        <f t="shared" si="97"/>
        <v>1.1302136317395728</v>
      </c>
      <c r="AB52" s="9">
        <f t="shared" si="97"/>
        <v>0.48819742489270385</v>
      </c>
      <c r="AC52" s="9">
        <f t="shared" si="97"/>
        <v>0.53338278931750738</v>
      </c>
      <c r="AD52" s="9">
        <f t="shared" si="97"/>
        <v>0.83134920634920639</v>
      </c>
      <c r="AE52" s="9">
        <f t="shared" si="97"/>
        <v>2.4849397590361444</v>
      </c>
      <c r="AF52" s="9">
        <f t="shared" si="97"/>
        <v>0.83108108108108103</v>
      </c>
      <c r="AG52" s="9">
        <f t="shared" si="97"/>
        <v>1.0571428571428572</v>
      </c>
      <c r="AH52" s="9">
        <f t="shared" si="97"/>
        <v>0.88663967611336048</v>
      </c>
      <c r="AI52" s="9">
        <f t="shared" si="97"/>
        <v>3.2288401253918497</v>
      </c>
      <c r="AJ52" s="9">
        <f t="shared" si="97"/>
        <v>0.11260330578512398</v>
      </c>
      <c r="AK52" s="9">
        <f t="shared" si="97"/>
        <v>0.64467408585055641</v>
      </c>
      <c r="AL52" s="9">
        <f t="shared" si="97"/>
        <v>1.0771704180064308</v>
      </c>
      <c r="AM52" s="9">
        <f t="shared" si="97"/>
        <v>0.82741116751269028</v>
      </c>
      <c r="AN52" s="10">
        <f t="shared" si="97"/>
        <v>1.1942857142857144</v>
      </c>
      <c r="AO52" s="10">
        <f t="shared" si="97"/>
        <v>0.97736351531291621</v>
      </c>
      <c r="AP52" s="10">
        <f t="shared" si="97"/>
        <v>3.695238095238095</v>
      </c>
      <c r="AQ52" s="10">
        <f t="shared" si="97"/>
        <v>2.3034825870646762</v>
      </c>
      <c r="AR52" s="10">
        <f t="shared" si="97"/>
        <v>2.978798586572438</v>
      </c>
      <c r="AS52" s="10">
        <f t="shared" si="97"/>
        <v>1.1448692152917503</v>
      </c>
      <c r="AT52" s="10">
        <f t="shared" si="97"/>
        <v>2.8391003460207611</v>
      </c>
      <c r="AU52" s="10">
        <f t="shared" si="97"/>
        <v>2.0621761658031086</v>
      </c>
      <c r="AV52" s="10">
        <f t="shared" si="97"/>
        <v>1.6138996138996138</v>
      </c>
      <c r="AW52" s="10">
        <f t="shared" si="97"/>
        <v>2.993243243243243</v>
      </c>
      <c r="AX52" s="10">
        <f t="shared" si="97"/>
        <v>1.6363636363636367</v>
      </c>
      <c r="AY52" s="9"/>
      <c r="AZ52" s="2" t="s">
        <v>207</v>
      </c>
      <c r="BA52" s="9">
        <f t="shared" ref="BA52:CJ53" si="98">BA44/BA45</f>
        <v>0.22567164179104476</v>
      </c>
      <c r="BB52" s="9">
        <f t="shared" si="98"/>
        <v>0.7120418848167539</v>
      </c>
      <c r="BC52" s="9">
        <f t="shared" si="98"/>
        <v>0.29002320185614849</v>
      </c>
      <c r="BD52" s="9">
        <f t="shared" si="98"/>
        <v>2.203883495145631</v>
      </c>
      <c r="BE52" s="9">
        <f t="shared" si="98"/>
        <v>0.54935622317596566</v>
      </c>
      <c r="BF52" s="9">
        <f t="shared" si="98"/>
        <v>1.1501501501501501</v>
      </c>
      <c r="BG52" s="9">
        <f t="shared" si="98"/>
        <v>1.7505030181086518</v>
      </c>
      <c r="BH52" s="9">
        <f t="shared" si="98"/>
        <v>1.829059829059829</v>
      </c>
      <c r="BI52" s="9">
        <f t="shared" si="98"/>
        <v>0.88372093023255816</v>
      </c>
      <c r="BJ52" s="9">
        <f t="shared" si="98"/>
        <v>0.26644462947543712</v>
      </c>
      <c r="BK52" s="9">
        <f t="shared" si="98"/>
        <v>2.0372093023255813</v>
      </c>
      <c r="BL52" s="9">
        <f t="shared" si="98"/>
        <v>0.92920353982300885</v>
      </c>
      <c r="BM52" s="9">
        <f t="shared" si="98"/>
        <v>0.4391891891891892</v>
      </c>
      <c r="BN52" s="9">
        <f t="shared" si="98"/>
        <v>0.52642276422764223</v>
      </c>
      <c r="BO52" s="9">
        <f t="shared" si="98"/>
        <v>1.2260536398467432</v>
      </c>
      <c r="BP52" s="9">
        <f t="shared" si="98"/>
        <v>0.65714285714285714</v>
      </c>
      <c r="BQ52" s="9">
        <f t="shared" si="98"/>
        <v>1.1421319796954315</v>
      </c>
      <c r="BR52" s="9">
        <f t="shared" si="98"/>
        <v>1.6386554621848739</v>
      </c>
      <c r="BS52" s="9">
        <f t="shared" si="98"/>
        <v>1.5120967741935485</v>
      </c>
      <c r="BT52" s="9">
        <f t="shared" si="98"/>
        <v>4.0424886191198777</v>
      </c>
      <c r="BU52" s="9">
        <f t="shared" si="98"/>
        <v>1.2421052631578948</v>
      </c>
      <c r="BV52" s="9">
        <f t="shared" si="98"/>
        <v>1.2882352941176471</v>
      </c>
      <c r="BW52" s="9">
        <f t="shared" si="98"/>
        <v>1.375796178343949</v>
      </c>
      <c r="BX52" s="23">
        <f t="shared" si="98"/>
        <v>0.77902621722846443</v>
      </c>
      <c r="BY52" s="23">
        <f t="shared" si="98"/>
        <v>0.41760299625468167</v>
      </c>
      <c r="BZ52" s="10">
        <f t="shared" si="98"/>
        <v>1.1612903225806452</v>
      </c>
      <c r="CA52" s="10">
        <f t="shared" si="98"/>
        <v>1.6217732884399552</v>
      </c>
      <c r="CB52" s="10">
        <f t="shared" si="98"/>
        <v>0.9263157894736842</v>
      </c>
      <c r="CC52" s="10">
        <f t="shared" si="98"/>
        <v>2.2924528301886791</v>
      </c>
      <c r="CD52" s="10">
        <f t="shared" si="98"/>
        <v>2.597938144329897</v>
      </c>
      <c r="CE52" s="10">
        <f t="shared" si="98"/>
        <v>1.5844155844155845</v>
      </c>
      <c r="CF52" s="10">
        <f t="shared" si="98"/>
        <v>2.5602755453501724</v>
      </c>
      <c r="CG52" s="10">
        <f t="shared" si="98"/>
        <v>0.29102167182662536</v>
      </c>
      <c r="CH52" s="24">
        <f t="shared" si="98"/>
        <v>3.016077170418006</v>
      </c>
      <c r="CI52" s="24">
        <f t="shared" si="98"/>
        <v>17.808219178082194</v>
      </c>
      <c r="CJ52" s="24">
        <f t="shared" si="98"/>
        <v>1.2064777327935223</v>
      </c>
      <c r="CL52" s="2" t="s">
        <v>207</v>
      </c>
      <c r="CM52" s="9">
        <f t="shared" ref="CM52:DB53" si="99">CM44/CM45</f>
        <v>0.95655704425497357</v>
      </c>
      <c r="CN52" s="9">
        <f t="shared" si="99"/>
        <v>0.80786686838124055</v>
      </c>
      <c r="CO52" s="9">
        <f t="shared" si="99"/>
        <v>1.3538000748783228</v>
      </c>
      <c r="CP52" s="9">
        <f t="shared" si="99"/>
        <v>0.61830410761470089</v>
      </c>
      <c r="CQ52" s="9">
        <f t="shared" si="99"/>
        <v>0.48342059336823728</v>
      </c>
      <c r="CR52" s="9">
        <f t="shared" si="99"/>
        <v>0.55122344716321592</v>
      </c>
      <c r="CS52" s="9">
        <f t="shared" si="99"/>
        <v>0.63257575757575757</v>
      </c>
      <c r="CT52" s="9">
        <f t="shared" si="99"/>
        <v>4.1993355481727574</v>
      </c>
      <c r="CU52" s="10">
        <f t="shared" si="99"/>
        <v>1.5028396679772826</v>
      </c>
      <c r="CV52" s="10">
        <f t="shared" si="99"/>
        <v>1.487657196087564</v>
      </c>
      <c r="CW52" s="10">
        <f t="shared" si="99"/>
        <v>1.836322869955157</v>
      </c>
      <c r="CX52" s="10">
        <f t="shared" si="99"/>
        <v>3.0565709312445604</v>
      </c>
      <c r="CY52" s="10">
        <f t="shared" si="99"/>
        <v>2.2034112444725205</v>
      </c>
      <c r="CZ52" s="10">
        <f t="shared" si="99"/>
        <v>2.5912806539509532</v>
      </c>
      <c r="DA52" s="10">
        <f t="shared" si="99"/>
        <v>1.6407506702412866</v>
      </c>
      <c r="DB52" s="10">
        <f t="shared" si="99"/>
        <v>0.22140112326337572</v>
      </c>
      <c r="DD52" s="2" t="s">
        <v>207</v>
      </c>
      <c r="DE52" s="9">
        <f t="shared" ref="DE52:DY53" si="100">DE44/DE45</f>
        <v>2.129032258064516</v>
      </c>
      <c r="DF52" s="9">
        <f t="shared" si="100"/>
        <v>2.7014925373134329</v>
      </c>
      <c r="DG52" s="9">
        <f t="shared" si="100"/>
        <v>2.3333333333333335</v>
      </c>
      <c r="DH52" s="9">
        <f t="shared" si="100"/>
        <v>2.4264705882352939</v>
      </c>
      <c r="DI52" s="9">
        <f t="shared" si="100"/>
        <v>1.3690476190476191</v>
      </c>
      <c r="DJ52" s="9">
        <f t="shared" si="100"/>
        <v>2.1475409836065573</v>
      </c>
      <c r="DK52" s="9">
        <f t="shared" si="100"/>
        <v>1.26</v>
      </c>
      <c r="DL52" s="9">
        <f t="shared" si="100"/>
        <v>4.5151515151515156</v>
      </c>
      <c r="DM52" s="9">
        <f t="shared" si="100"/>
        <v>1.6781609195402298</v>
      </c>
      <c r="DN52" s="9">
        <f t="shared" si="100"/>
        <v>2.5571428571428569</v>
      </c>
      <c r="DO52" s="9">
        <f t="shared" si="100"/>
        <v>1.65</v>
      </c>
      <c r="DP52" s="9">
        <f t="shared" si="100"/>
        <v>2.406779661016949</v>
      </c>
      <c r="DQ52" s="9">
        <f t="shared" si="100"/>
        <v>7.5</v>
      </c>
      <c r="DR52" s="9">
        <f t="shared" si="100"/>
        <v>3.5178571428571428</v>
      </c>
      <c r="DS52" s="10">
        <f t="shared" si="100"/>
        <v>6.3947368421052628</v>
      </c>
      <c r="DT52" s="10">
        <f t="shared" si="100"/>
        <v>2.7906976744186047</v>
      </c>
      <c r="DU52" s="10">
        <f t="shared" si="100"/>
        <v>1.4419475655430714</v>
      </c>
      <c r="DV52" s="10">
        <f t="shared" si="100"/>
        <v>7.2285714285714286</v>
      </c>
      <c r="DW52" s="10">
        <f t="shared" si="100"/>
        <v>9.1</v>
      </c>
      <c r="DX52" s="10">
        <f t="shared" si="100"/>
        <v>6.6756756756756754</v>
      </c>
      <c r="DY52" s="10">
        <f t="shared" si="100"/>
        <v>10</v>
      </c>
      <c r="EA52" s="2" t="s">
        <v>207</v>
      </c>
      <c r="EB52" s="10">
        <f t="shared" ref="EB52:EN53" si="101">EB44/EB45</f>
        <v>0.6428571428571429</v>
      </c>
      <c r="EC52" s="10">
        <f t="shared" si="101"/>
        <v>1.6</v>
      </c>
      <c r="ED52" s="10">
        <f t="shared" si="101"/>
        <v>2.90625</v>
      </c>
      <c r="EE52" s="10">
        <f t="shared" si="101"/>
        <v>3</v>
      </c>
      <c r="EF52" s="10">
        <f t="shared" si="101"/>
        <v>10.625</v>
      </c>
      <c r="EG52" s="10">
        <f t="shared" si="101"/>
        <v>5.2941176470588234</v>
      </c>
      <c r="EH52" s="10">
        <f t="shared" si="101"/>
        <v>0.52380952380952384</v>
      </c>
      <c r="EI52" s="10">
        <f t="shared" si="101"/>
        <v>0.52380952380952384</v>
      </c>
      <c r="EJ52" s="10">
        <f t="shared" si="101"/>
        <v>0.40909090909090912</v>
      </c>
      <c r="EK52" s="10">
        <f t="shared" si="101"/>
        <v>1</v>
      </c>
      <c r="EL52" s="10">
        <f t="shared" si="101"/>
        <v>1.6666666666666667</v>
      </c>
      <c r="EM52" s="10">
        <f t="shared" si="101"/>
        <v>0.56999999999999995</v>
      </c>
      <c r="EN52" s="10">
        <f t="shared" si="101"/>
        <v>0.875</v>
      </c>
      <c r="EP52" s="2" t="s">
        <v>207</v>
      </c>
      <c r="EQ52" s="10">
        <f t="shared" ref="EQ52:EW53" si="102">EQ44/EQ45</f>
        <v>2.2888888888888888</v>
      </c>
      <c r="ER52" s="10">
        <f t="shared" si="102"/>
        <v>3.0053191489361701</v>
      </c>
      <c r="ES52" s="10">
        <f t="shared" si="102"/>
        <v>3.2749562171628721</v>
      </c>
      <c r="ET52" s="10">
        <f t="shared" si="102"/>
        <v>64.25</v>
      </c>
      <c r="EU52" s="10">
        <f t="shared" si="102"/>
        <v>18.110236220472441</v>
      </c>
      <c r="EV52" s="10">
        <f t="shared" si="102"/>
        <v>0.3914807302231238</v>
      </c>
      <c r="EW52" s="10">
        <f t="shared" si="102"/>
        <v>108.75</v>
      </c>
    </row>
    <row r="53" spans="1:153" x14ac:dyDescent="0.55000000000000004">
      <c r="A53" s="2" t="s">
        <v>208</v>
      </c>
      <c r="B53" s="14">
        <f t="shared" si="96"/>
        <v>1.1379310344827587</v>
      </c>
      <c r="C53" s="14">
        <f t="shared" si="96"/>
        <v>0.83636363636363631</v>
      </c>
      <c r="D53" s="14">
        <f t="shared" si="96"/>
        <v>0.76244050194720892</v>
      </c>
      <c r="E53" s="14">
        <f t="shared" si="96"/>
        <v>0.1899886234357224</v>
      </c>
      <c r="F53" s="14">
        <f t="shared" si="96"/>
        <v>0.4432443448135317</v>
      </c>
      <c r="G53" s="14">
        <f t="shared" si="96"/>
        <v>1.4170385395537526</v>
      </c>
      <c r="H53" s="14">
        <f t="shared" si="96"/>
        <v>1.0194300518134716</v>
      </c>
      <c r="I53" s="14">
        <f t="shared" si="96"/>
        <v>2.0342465753424657</v>
      </c>
      <c r="J53" s="14">
        <f t="shared" si="96"/>
        <v>0.24444444444444444</v>
      </c>
      <c r="K53" s="14">
        <f t="shared" si="96"/>
        <v>1.7577279752704789</v>
      </c>
      <c r="L53" s="15">
        <f t="shared" si="96"/>
        <v>0.84603381014304291</v>
      </c>
      <c r="M53" s="15">
        <f t="shared" si="96"/>
        <v>0.84351145038167941</v>
      </c>
      <c r="N53" s="15">
        <f t="shared" si="96"/>
        <v>0.3134819145049324</v>
      </c>
      <c r="O53" s="15">
        <f t="shared" si="96"/>
        <v>0.86065573770491799</v>
      </c>
      <c r="P53" s="15">
        <f t="shared" si="96"/>
        <v>0.93822843822843827</v>
      </c>
      <c r="Q53" s="15">
        <f t="shared" si="96"/>
        <v>4.9845474613686536</v>
      </c>
      <c r="S53" s="2" t="s">
        <v>208</v>
      </c>
      <c r="T53" s="14">
        <f t="shared" si="97"/>
        <v>0.63444354183590579</v>
      </c>
      <c r="U53" s="14">
        <f t="shared" si="97"/>
        <v>0.6227670753064799</v>
      </c>
      <c r="V53" s="14">
        <f t="shared" si="97"/>
        <v>8.6362314626344874E-2</v>
      </c>
      <c r="W53" s="14">
        <f t="shared" si="97"/>
        <v>0.29456004011030334</v>
      </c>
      <c r="X53" s="14">
        <f t="shared" si="97"/>
        <v>7.8688524590163941E-2</v>
      </c>
      <c r="Y53" s="14">
        <f t="shared" si="97"/>
        <v>1.386138613861386</v>
      </c>
      <c r="Z53" s="14">
        <f t="shared" si="97"/>
        <v>5.0744822574785027E-2</v>
      </c>
      <c r="AA53" s="14">
        <f t="shared" si="97"/>
        <v>3.6882785532042626E-2</v>
      </c>
      <c r="AB53" s="14">
        <f t="shared" si="97"/>
        <v>0.1608560579910252</v>
      </c>
      <c r="AC53" s="14">
        <f t="shared" si="97"/>
        <v>3.888985055680573E-2</v>
      </c>
      <c r="AD53" s="14">
        <f t="shared" si="97"/>
        <v>6.1870856862263686E-2</v>
      </c>
      <c r="AE53" s="14">
        <f t="shared" si="97"/>
        <v>5.0694762559169347E-2</v>
      </c>
      <c r="AF53" s="14">
        <f t="shared" si="97"/>
        <v>0.12611077297626291</v>
      </c>
      <c r="AG53" s="14">
        <f t="shared" si="97"/>
        <v>0.1</v>
      </c>
      <c r="AH53" s="14">
        <f t="shared" si="97"/>
        <v>8.8256312529776074E-2</v>
      </c>
      <c r="AI53" s="14">
        <f t="shared" si="97"/>
        <v>4.4866385372714486E-2</v>
      </c>
      <c r="AJ53" s="14">
        <f t="shared" si="97"/>
        <v>0.37519379844961237</v>
      </c>
      <c r="AK53" s="14">
        <f t="shared" si="97"/>
        <v>3.9902305959970817E-2</v>
      </c>
      <c r="AL53" s="14">
        <f t="shared" si="97"/>
        <v>9.2905153099327856E-2</v>
      </c>
      <c r="AM53" s="14">
        <f t="shared" si="97"/>
        <v>8.1754046202794306E-2</v>
      </c>
      <c r="AN53" s="15">
        <f t="shared" si="97"/>
        <v>6.25E-2</v>
      </c>
      <c r="AO53" s="15">
        <f t="shared" si="97"/>
        <v>5.4889636018125999E-2</v>
      </c>
      <c r="AP53" s="15">
        <f t="shared" si="97"/>
        <v>2.5716385011021307E-2</v>
      </c>
      <c r="AQ53" s="15">
        <f t="shared" si="97"/>
        <v>5.5053410024650778E-2</v>
      </c>
      <c r="AR53" s="15">
        <f t="shared" si="97"/>
        <v>3.9415041782729809E-2</v>
      </c>
      <c r="AS53" s="15">
        <f t="shared" si="97"/>
        <v>3.72605615324062E-2</v>
      </c>
      <c r="AT53" s="15">
        <f t="shared" si="97"/>
        <v>3.2333855448646233E-2</v>
      </c>
      <c r="AU53" s="15">
        <f t="shared" si="97"/>
        <v>4.1910966340933768E-2</v>
      </c>
      <c r="AV53" s="15">
        <f t="shared" si="97"/>
        <v>3.0374105781634804E-2</v>
      </c>
      <c r="AW53" s="15">
        <f t="shared" si="97"/>
        <v>3.6953807740324598E-2</v>
      </c>
      <c r="AX53" s="15">
        <f t="shared" si="97"/>
        <v>2.7933707564822236E-2</v>
      </c>
      <c r="AZ53" s="2" t="s">
        <v>208</v>
      </c>
      <c r="BA53" s="14">
        <f t="shared" si="98"/>
        <v>0.88624338624338628</v>
      </c>
      <c r="BB53" s="14">
        <f t="shared" si="98"/>
        <v>0.19813278008298754</v>
      </c>
      <c r="BC53" s="14">
        <f t="shared" si="98"/>
        <v>0.35916666666666669</v>
      </c>
      <c r="BD53" s="14">
        <f t="shared" si="98"/>
        <v>0.21548117154811716</v>
      </c>
      <c r="BE53" s="14">
        <f t="shared" si="98"/>
        <v>0.15080906148867315</v>
      </c>
      <c r="BF53" s="14">
        <f t="shared" si="98"/>
        <v>0.25934579439252337</v>
      </c>
      <c r="BG53" s="14">
        <f t="shared" si="98"/>
        <v>0.21991150442477878</v>
      </c>
      <c r="BH53" s="14">
        <f t="shared" si="98"/>
        <v>0.19663865546218487</v>
      </c>
      <c r="BI53" s="14">
        <f t="shared" si="98"/>
        <v>0.19989669421487602</v>
      </c>
      <c r="BJ53" s="14">
        <f t="shared" si="98"/>
        <v>0.71680095493882412</v>
      </c>
      <c r="BK53" s="14">
        <f t="shared" si="98"/>
        <v>0.2024482109227872</v>
      </c>
      <c r="BL53" s="14">
        <f t="shared" si="98"/>
        <v>0.24248927038626608</v>
      </c>
      <c r="BM53" s="14">
        <f t="shared" si="98"/>
        <v>0.35576923076923078</v>
      </c>
      <c r="BN53" s="14">
        <f t="shared" si="98"/>
        <v>0.26710097719869708</v>
      </c>
      <c r="BO53" s="14">
        <f t="shared" si="98"/>
        <v>0.2443820224719101</v>
      </c>
      <c r="BP53" s="14">
        <f t="shared" si="98"/>
        <v>0.15338645418326693</v>
      </c>
      <c r="BQ53" s="14">
        <f t="shared" si="98"/>
        <v>0.23122065727699531</v>
      </c>
      <c r="BR53" s="14">
        <f t="shared" si="98"/>
        <v>0.16301369863013698</v>
      </c>
      <c r="BS53" s="14">
        <f t="shared" si="98"/>
        <v>0.14269275028768699</v>
      </c>
      <c r="BT53" s="14">
        <f t="shared" si="98"/>
        <v>0.4338380513495721</v>
      </c>
      <c r="BU53" s="14">
        <f t="shared" si="98"/>
        <v>0.19361413043478262</v>
      </c>
      <c r="BV53" s="14">
        <f t="shared" si="98"/>
        <v>0.2910958904109589</v>
      </c>
      <c r="BW53" s="14">
        <f t="shared" si="98"/>
        <v>0.22557471264367815</v>
      </c>
      <c r="BX53" s="25">
        <f t="shared" si="98"/>
        <v>0.11125</v>
      </c>
      <c r="BY53" s="25">
        <f t="shared" si="98"/>
        <v>0.53722334004024141</v>
      </c>
      <c r="BZ53" s="15">
        <f t="shared" si="98"/>
        <v>0.17032967032967034</v>
      </c>
      <c r="CA53" s="15">
        <f t="shared" si="98"/>
        <v>0.18447204968944098</v>
      </c>
      <c r="CB53" s="15">
        <f t="shared" si="98"/>
        <v>0.15306122448979592</v>
      </c>
      <c r="CC53" s="15">
        <f t="shared" si="98"/>
        <v>0.11712707182320442</v>
      </c>
      <c r="CD53" s="15">
        <f t="shared" si="98"/>
        <v>0.24744897959183673</v>
      </c>
      <c r="CE53" s="15">
        <f t="shared" si="98"/>
        <v>0.1064516129032258</v>
      </c>
      <c r="CF53" s="15">
        <f t="shared" si="98"/>
        <v>0.12460658082975679</v>
      </c>
      <c r="CG53" s="15">
        <f t="shared" si="98"/>
        <v>0.28839285714285712</v>
      </c>
      <c r="CH53" s="26">
        <f t="shared" si="98"/>
        <v>0.21013513513513515</v>
      </c>
      <c r="CI53" s="26">
        <f t="shared" si="98"/>
        <v>0.13708920187793427</v>
      </c>
      <c r="CJ53" s="26">
        <f t="shared" si="98"/>
        <v>0.71594202898550718</v>
      </c>
      <c r="CL53" s="2" t="s">
        <v>208</v>
      </c>
      <c r="CM53" s="9">
        <f t="shared" si="99"/>
        <v>0.15547279383916174</v>
      </c>
      <c r="CN53" s="9">
        <f t="shared" si="99"/>
        <v>0.27863842343766465</v>
      </c>
      <c r="CO53" s="9">
        <f t="shared" si="99"/>
        <v>0.21569894209803767</v>
      </c>
      <c r="CP53" s="9">
        <f t="shared" si="99"/>
        <v>0.2304711288268837</v>
      </c>
      <c r="CQ53" s="9">
        <f t="shared" si="99"/>
        <v>0.24163621028956989</v>
      </c>
      <c r="CR53" s="9">
        <f t="shared" si="99"/>
        <v>0.30040387722132472</v>
      </c>
      <c r="CS53" s="9">
        <f t="shared" si="99"/>
        <v>0.18082191780821918</v>
      </c>
      <c r="CT53" s="9">
        <f t="shared" si="99"/>
        <v>9.1295116772823787E-2</v>
      </c>
      <c r="CU53" s="10">
        <f t="shared" si="99"/>
        <v>0.16671522214129644</v>
      </c>
      <c r="CV53" s="10">
        <f t="shared" si="99"/>
        <v>0.20652173913043478</v>
      </c>
      <c r="CW53" s="10">
        <f t="shared" si="99"/>
        <v>0.14790250373072458</v>
      </c>
      <c r="CX53" s="10">
        <f t="shared" si="99"/>
        <v>0.10525833638695495</v>
      </c>
      <c r="CY53" s="10">
        <f t="shared" si="99"/>
        <v>0.12964782964782967</v>
      </c>
      <c r="CZ53" s="10">
        <f t="shared" si="99"/>
        <v>0.74066599394550969</v>
      </c>
      <c r="DA53" s="10">
        <f t="shared" si="99"/>
        <v>0.16804324973719778</v>
      </c>
      <c r="DB53" s="10">
        <f t="shared" si="99"/>
        <v>0.54214743589743597</v>
      </c>
      <c r="DD53" s="2" t="s">
        <v>208</v>
      </c>
      <c r="DE53" s="14">
        <f t="shared" si="100"/>
        <v>8.9855072463768115E-2</v>
      </c>
      <c r="DF53" s="14">
        <f t="shared" si="100"/>
        <v>9.6402877697841727E-2</v>
      </c>
      <c r="DG53" s="14">
        <f t="shared" si="100"/>
        <v>9.2879256965944276E-2</v>
      </c>
      <c r="DH53" s="14">
        <f t="shared" si="100"/>
        <v>8.6185044359949309E-2</v>
      </c>
      <c r="DI53" s="14">
        <f t="shared" si="100"/>
        <v>0.17910447761194029</v>
      </c>
      <c r="DJ53" s="14">
        <f t="shared" si="100"/>
        <v>0.13139472267097468</v>
      </c>
      <c r="DK53" s="14">
        <f t="shared" si="100"/>
        <v>0.16447368421052633</v>
      </c>
      <c r="DL53" s="14">
        <f t="shared" si="100"/>
        <v>0.10280373831775701</v>
      </c>
      <c r="DM53" s="14">
        <f t="shared" si="100"/>
        <v>0.13242009132420091</v>
      </c>
      <c r="DN53" s="14">
        <f t="shared" si="100"/>
        <v>9.4979647218453186E-2</v>
      </c>
      <c r="DO53" s="14">
        <f t="shared" si="100"/>
        <v>0.13333333333333333</v>
      </c>
      <c r="DP53" s="14">
        <f t="shared" si="100"/>
        <v>7.4494949494949489E-2</v>
      </c>
      <c r="DQ53" s="14">
        <f t="shared" si="100"/>
        <v>6.2717770034843204E-2</v>
      </c>
      <c r="DR53" s="14">
        <f t="shared" si="100"/>
        <v>0.1038961038961039</v>
      </c>
      <c r="DS53" s="15">
        <f t="shared" si="100"/>
        <v>0.13475177304964539</v>
      </c>
      <c r="DT53" s="15">
        <f t="shared" si="100"/>
        <v>0.16796875</v>
      </c>
      <c r="DU53" s="15">
        <f t="shared" si="100"/>
        <v>5.4908143679736766E-2</v>
      </c>
      <c r="DV53" s="15">
        <f t="shared" si="100"/>
        <v>0.13108614232209737</v>
      </c>
      <c r="DW53" s="15">
        <f t="shared" si="100"/>
        <v>0.11406844106463879</v>
      </c>
      <c r="DX53" s="15">
        <f t="shared" si="100"/>
        <v>0.11246200607902736</v>
      </c>
      <c r="EA53" s="2" t="s">
        <v>208</v>
      </c>
      <c r="EB53" s="15">
        <f t="shared" si="101"/>
        <v>0.38181818181818183</v>
      </c>
      <c r="EC53" s="15">
        <f t="shared" si="101"/>
        <v>0.3125</v>
      </c>
      <c r="ED53" s="15">
        <f t="shared" si="101"/>
        <v>0.4</v>
      </c>
      <c r="EE53" s="15">
        <f t="shared" si="101"/>
        <v>0.25925925925925924</v>
      </c>
      <c r="EF53" s="15">
        <f t="shared" si="101"/>
        <v>0.5</v>
      </c>
      <c r="EG53" s="15">
        <f t="shared" si="101"/>
        <v>0.48571428571428571</v>
      </c>
      <c r="EH53" s="15">
        <f t="shared" si="101"/>
        <v>0.55263157894736847</v>
      </c>
      <c r="EI53" s="15">
        <f t="shared" si="101"/>
        <v>0.65625</v>
      </c>
      <c r="EJ53" s="15">
        <f t="shared" si="101"/>
        <v>0.5</v>
      </c>
      <c r="EK53" s="15">
        <f t="shared" si="101"/>
        <v>1.3333333333333333</v>
      </c>
      <c r="EL53" s="15">
        <f t="shared" si="101"/>
        <v>0.1875</v>
      </c>
      <c r="EM53" s="15">
        <f t="shared" si="101"/>
        <v>0.625</v>
      </c>
      <c r="EN53" s="15">
        <f t="shared" si="101"/>
        <v>0.21621621621621623</v>
      </c>
      <c r="EP53" s="2" t="s">
        <v>208</v>
      </c>
      <c r="EQ53" s="15">
        <f t="shared" si="102"/>
        <v>0.14484978540772533</v>
      </c>
      <c r="ER53" s="15">
        <f t="shared" si="102"/>
        <v>0.12818181818181817</v>
      </c>
      <c r="ES53" s="15">
        <f t="shared" si="102"/>
        <v>0.15558583106267029</v>
      </c>
      <c r="ET53" s="15">
        <f t="shared" si="102"/>
        <v>0.20512820512820512</v>
      </c>
      <c r="EU53" s="15">
        <f t="shared" si="102"/>
        <v>0.10119521912350597</v>
      </c>
      <c r="EV53" s="15">
        <f t="shared" si="102"/>
        <v>0.21575492341356672</v>
      </c>
      <c r="EW53" s="15">
        <f t="shared" si="102"/>
        <v>0.16901408450704225</v>
      </c>
    </row>
    <row r="54" spans="1:153" x14ac:dyDescent="0.55000000000000004">
      <c r="A54" s="34"/>
      <c r="D54" s="35"/>
      <c r="F54" s="35"/>
      <c r="G54" s="35"/>
      <c r="H54" s="35"/>
      <c r="J54" s="36" t="s">
        <v>209</v>
      </c>
      <c r="K54" s="35"/>
      <c r="L54" s="37"/>
      <c r="N54" s="37"/>
      <c r="P54" s="37"/>
      <c r="Q54" s="37"/>
      <c r="S54" s="34"/>
      <c r="T54" s="35"/>
      <c r="U54" s="35"/>
      <c r="V54" s="35"/>
      <c r="W54" s="35"/>
      <c r="X54" s="36"/>
      <c r="Y54" s="35"/>
      <c r="Z54" s="35"/>
      <c r="AA54" s="35"/>
      <c r="AB54" s="35"/>
      <c r="AC54" s="36"/>
      <c r="AD54" s="35"/>
      <c r="AE54" s="35"/>
      <c r="AF54" s="35"/>
      <c r="AG54" s="36"/>
      <c r="AH54" s="35"/>
      <c r="AI54" s="35"/>
      <c r="AJ54" s="35"/>
      <c r="AK54" s="35"/>
      <c r="AL54" s="35"/>
      <c r="AM54" s="35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Z54" s="34"/>
      <c r="BY54" s="2"/>
      <c r="CA54" s="3">
        <v>882</v>
      </c>
      <c r="CH54" s="13"/>
      <c r="CI54" s="13"/>
      <c r="CJ54" s="13"/>
      <c r="CL54" s="34"/>
      <c r="DD54" s="34"/>
      <c r="EA54" s="34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P54" s="34"/>
    </row>
    <row r="55" spans="1:153" x14ac:dyDescent="0.55000000000000004">
      <c r="A55" s="34" t="s">
        <v>210</v>
      </c>
      <c r="B55" s="2">
        <v>34.4</v>
      </c>
      <c r="C55" s="2">
        <v>13.5</v>
      </c>
      <c r="D55" s="2">
        <v>17.899999999999999</v>
      </c>
      <c r="E55" s="2">
        <v>8.1999999999999993</v>
      </c>
      <c r="F55" s="2">
        <v>26.7</v>
      </c>
      <c r="G55" s="2">
        <v>19.100000000000001</v>
      </c>
      <c r="H55" s="2">
        <v>12.2</v>
      </c>
      <c r="I55" s="2">
        <v>18.3</v>
      </c>
      <c r="J55" s="2">
        <v>25.6</v>
      </c>
      <c r="K55" s="2">
        <v>6.4</v>
      </c>
      <c r="L55" s="3">
        <v>23</v>
      </c>
      <c r="M55" s="3">
        <v>25.5</v>
      </c>
      <c r="N55" s="3">
        <v>53.9</v>
      </c>
      <c r="O55" s="3">
        <v>25.3</v>
      </c>
      <c r="P55" s="3">
        <v>22.9</v>
      </c>
      <c r="Q55" s="3">
        <v>32.700000000000003</v>
      </c>
      <c r="S55" s="34" t="s">
        <v>210</v>
      </c>
      <c r="T55" s="2">
        <v>16.8</v>
      </c>
      <c r="U55" s="2">
        <v>19</v>
      </c>
      <c r="V55" s="2">
        <v>80.2</v>
      </c>
      <c r="W55" s="2">
        <v>25.9</v>
      </c>
      <c r="X55" s="2">
        <v>132</v>
      </c>
      <c r="Y55" s="2">
        <v>18.2</v>
      </c>
      <c r="Z55" s="2">
        <v>102</v>
      </c>
      <c r="AA55" s="2">
        <v>158</v>
      </c>
      <c r="AB55" s="2">
        <v>64</v>
      </c>
      <c r="AC55" s="2">
        <v>205</v>
      </c>
      <c r="AD55" s="2">
        <v>84.8</v>
      </c>
      <c r="AE55" s="2">
        <v>85.1</v>
      </c>
      <c r="AF55" s="2">
        <v>129</v>
      </c>
      <c r="AG55" s="36"/>
      <c r="AH55" s="2">
        <v>90</v>
      </c>
      <c r="AI55" s="2">
        <v>90.1</v>
      </c>
      <c r="AJ55" s="2">
        <v>28.9</v>
      </c>
      <c r="AK55" s="2">
        <v>223</v>
      </c>
      <c r="AL55" s="2">
        <v>124</v>
      </c>
      <c r="AM55" s="2">
        <v>82.9</v>
      </c>
      <c r="AN55" s="3">
        <v>60.7</v>
      </c>
      <c r="AO55" s="3">
        <v>80.7</v>
      </c>
      <c r="AP55" s="3">
        <v>87.2</v>
      </c>
      <c r="AQ55" s="3">
        <v>113</v>
      </c>
      <c r="AR55" s="3">
        <v>86.6</v>
      </c>
      <c r="AS55" s="3">
        <v>126</v>
      </c>
      <c r="AT55" s="3">
        <v>123</v>
      </c>
      <c r="AU55" s="3">
        <v>85</v>
      </c>
      <c r="AV55" s="3">
        <v>142</v>
      </c>
      <c r="AW55" s="3">
        <v>97.6</v>
      </c>
      <c r="AX55" s="3">
        <v>125</v>
      </c>
      <c r="AZ55" s="34" t="s">
        <v>210</v>
      </c>
      <c r="BA55" s="38">
        <v>73.8</v>
      </c>
      <c r="BB55" s="38">
        <v>50</v>
      </c>
      <c r="BC55" s="2">
        <v>75.900000000000006</v>
      </c>
      <c r="BD55" s="2">
        <v>38.6</v>
      </c>
      <c r="BE55" s="38">
        <v>23.2</v>
      </c>
      <c r="BF55" s="38">
        <v>57.3</v>
      </c>
      <c r="BG55" s="38">
        <v>38.6</v>
      </c>
      <c r="BH55" s="2">
        <v>66.7</v>
      </c>
      <c r="BI55" s="38">
        <v>23.5</v>
      </c>
      <c r="BJ55" s="17"/>
      <c r="BK55" s="38">
        <v>2</v>
      </c>
      <c r="BL55" s="2">
        <v>21.7</v>
      </c>
      <c r="BM55" s="2">
        <v>56.6</v>
      </c>
      <c r="BN55" s="38">
        <v>110.5</v>
      </c>
      <c r="BO55" s="38">
        <v>52.4</v>
      </c>
      <c r="BP55" s="38">
        <v>46.1</v>
      </c>
      <c r="BR55" s="2">
        <v>62.7</v>
      </c>
      <c r="BS55" s="38">
        <v>95.2</v>
      </c>
      <c r="BT55" s="38">
        <v>21.6</v>
      </c>
      <c r="BU55" s="38">
        <v>26.9</v>
      </c>
      <c r="BV55" s="2">
        <v>159.02000000000001</v>
      </c>
      <c r="BW55" s="2">
        <v>120</v>
      </c>
      <c r="BX55" s="28">
        <v>7.7</v>
      </c>
      <c r="BY55" s="2">
        <v>105.5</v>
      </c>
      <c r="BZ55" s="3">
        <v>56.6</v>
      </c>
      <c r="CA55" s="39">
        <v>35.200000000000003</v>
      </c>
      <c r="CB55" s="39">
        <v>33.6</v>
      </c>
      <c r="CC55" s="39">
        <v>26.7</v>
      </c>
      <c r="CD55" s="3">
        <v>70.5</v>
      </c>
      <c r="CE55" s="39">
        <v>7.5</v>
      </c>
      <c r="CF55" s="39">
        <v>87.8</v>
      </c>
      <c r="CG55" s="39">
        <v>34.6</v>
      </c>
      <c r="CH55" s="16">
        <v>3.5</v>
      </c>
      <c r="CI55" s="16">
        <v>2.5</v>
      </c>
      <c r="CJ55" s="16">
        <v>1.9</v>
      </c>
      <c r="CL55" s="34" t="s">
        <v>210</v>
      </c>
      <c r="CM55" s="28">
        <v>41.8</v>
      </c>
      <c r="CN55" s="28">
        <v>113.6</v>
      </c>
      <c r="CO55" s="28">
        <v>294</v>
      </c>
      <c r="CP55" s="28">
        <v>315.2</v>
      </c>
      <c r="CQ55" s="28">
        <v>282</v>
      </c>
      <c r="CR55" s="28">
        <v>330.4</v>
      </c>
      <c r="CS55" s="28">
        <v>38.9</v>
      </c>
      <c r="CT55" s="28">
        <v>19.600000000000001</v>
      </c>
      <c r="CU55" s="16">
        <v>22.4</v>
      </c>
      <c r="CV55" s="16">
        <v>122.6</v>
      </c>
      <c r="CW55" s="16">
        <v>183.4</v>
      </c>
      <c r="CX55" s="16">
        <v>273.8</v>
      </c>
      <c r="CY55" s="16">
        <v>50</v>
      </c>
      <c r="CZ55" s="16">
        <v>135.19999999999999</v>
      </c>
      <c r="DA55" s="16">
        <v>193.8</v>
      </c>
      <c r="DB55" s="16">
        <v>90.8</v>
      </c>
      <c r="DD55" s="34" t="s">
        <v>210</v>
      </c>
      <c r="DE55" s="5">
        <v>45.8</v>
      </c>
      <c r="DF55" s="5">
        <v>65.7</v>
      </c>
      <c r="DG55" s="5">
        <v>60</v>
      </c>
      <c r="DH55" s="5">
        <v>62.7</v>
      </c>
      <c r="DI55" s="5">
        <v>21.7</v>
      </c>
      <c r="DJ55" s="5">
        <v>26.9</v>
      </c>
      <c r="DK55" s="5">
        <v>37.200000000000003</v>
      </c>
      <c r="DL55" s="5">
        <v>17</v>
      </c>
      <c r="DM55" s="5">
        <v>26.9</v>
      </c>
      <c r="DP55" s="2">
        <v>39.799999999999997</v>
      </c>
      <c r="DR55" s="2">
        <v>27.7</v>
      </c>
      <c r="DS55" s="3">
        <v>17</v>
      </c>
      <c r="DT55" s="3">
        <v>19.600000000000001</v>
      </c>
      <c r="DU55" s="3">
        <v>60.5</v>
      </c>
      <c r="DV55" s="3">
        <v>18.2</v>
      </c>
      <c r="DW55" s="3">
        <v>16.899999999999999</v>
      </c>
      <c r="DX55" s="3">
        <v>18.8</v>
      </c>
      <c r="EA55" s="34" t="s">
        <v>210</v>
      </c>
      <c r="EB55" s="3">
        <v>12</v>
      </c>
      <c r="EC55" s="3">
        <v>10</v>
      </c>
      <c r="ED55" s="3">
        <v>3.4</v>
      </c>
      <c r="EE55" s="3">
        <v>13</v>
      </c>
      <c r="EF55" s="3">
        <v>1.9</v>
      </c>
      <c r="EG55" s="3">
        <v>1.5</v>
      </c>
      <c r="EH55" s="3">
        <v>3</v>
      </c>
      <c r="EI55" s="3">
        <v>1.6</v>
      </c>
      <c r="EJ55" s="3">
        <v>2.4</v>
      </c>
      <c r="EK55" s="3">
        <v>1.1000000000000001</v>
      </c>
      <c r="EL55" s="3">
        <v>1.9</v>
      </c>
      <c r="EM55" s="3">
        <v>3</v>
      </c>
      <c r="EN55" s="3">
        <v>3.9</v>
      </c>
      <c r="EP55" s="34" t="s">
        <v>210</v>
      </c>
      <c r="EQ55" s="16">
        <v>30.8</v>
      </c>
      <c r="ER55" s="16">
        <v>20</v>
      </c>
      <c r="ES55" s="16">
        <v>33.1</v>
      </c>
      <c r="ET55" s="16">
        <v>4</v>
      </c>
      <c r="EU55" s="16">
        <v>17</v>
      </c>
      <c r="EV55" s="16">
        <v>60.1</v>
      </c>
      <c r="EW55" s="16">
        <v>8.3000000000000007</v>
      </c>
    </row>
    <row r="56" spans="1:153" x14ac:dyDescent="0.55000000000000004">
      <c r="A56" s="34" t="s">
        <v>211</v>
      </c>
      <c r="B56" s="2">
        <v>72.5</v>
      </c>
      <c r="C56" s="2">
        <v>22.3</v>
      </c>
      <c r="D56" s="2">
        <v>31.2</v>
      </c>
      <c r="E56" s="2">
        <v>16.2</v>
      </c>
      <c r="F56" s="2">
        <v>44.8</v>
      </c>
      <c r="G56" s="2">
        <v>32</v>
      </c>
      <c r="H56" s="2">
        <v>23.1</v>
      </c>
      <c r="I56" s="2">
        <v>23</v>
      </c>
      <c r="J56" s="2">
        <v>42.9</v>
      </c>
      <c r="K56" s="2">
        <v>10.9</v>
      </c>
      <c r="L56" s="3">
        <v>40.299999999999997</v>
      </c>
      <c r="M56" s="3">
        <v>46.4</v>
      </c>
      <c r="N56" s="3">
        <v>89</v>
      </c>
      <c r="O56" s="3">
        <v>44.8</v>
      </c>
      <c r="P56" s="3">
        <v>38.200000000000003</v>
      </c>
      <c r="Q56" s="3">
        <v>59.4</v>
      </c>
      <c r="S56" s="34" t="s">
        <v>211</v>
      </c>
      <c r="T56" s="2">
        <v>44.1</v>
      </c>
      <c r="U56" s="2">
        <v>48</v>
      </c>
      <c r="V56" s="2">
        <v>173</v>
      </c>
      <c r="W56" s="2">
        <v>71.7</v>
      </c>
      <c r="X56" s="2">
        <v>313</v>
      </c>
      <c r="Y56" s="2">
        <v>37.200000000000003</v>
      </c>
      <c r="Z56" s="2">
        <v>220</v>
      </c>
      <c r="AA56" s="2">
        <v>327</v>
      </c>
      <c r="AB56" s="2">
        <v>161</v>
      </c>
      <c r="AC56" s="2">
        <v>432</v>
      </c>
      <c r="AD56" s="2">
        <v>225</v>
      </c>
      <c r="AE56" s="2">
        <v>184</v>
      </c>
      <c r="AF56" s="2">
        <v>272</v>
      </c>
      <c r="AG56" s="36"/>
      <c r="AH56" s="2">
        <v>252</v>
      </c>
      <c r="AI56" s="2">
        <v>192</v>
      </c>
      <c r="AJ56" s="2">
        <v>68.099999999999994</v>
      </c>
      <c r="AK56" s="2">
        <v>445</v>
      </c>
      <c r="AL56" s="2">
        <v>302</v>
      </c>
      <c r="AM56" s="2">
        <v>172</v>
      </c>
      <c r="AN56" s="3">
        <v>129.5</v>
      </c>
      <c r="AO56" s="3">
        <v>161</v>
      </c>
      <c r="AP56" s="3">
        <v>190</v>
      </c>
      <c r="AQ56" s="3">
        <v>244</v>
      </c>
      <c r="AR56" s="3">
        <v>185</v>
      </c>
      <c r="AS56" s="3">
        <v>267</v>
      </c>
      <c r="AT56" s="3">
        <v>312</v>
      </c>
      <c r="AU56" s="3">
        <v>189</v>
      </c>
      <c r="AV56" s="3">
        <v>304</v>
      </c>
      <c r="AW56" s="3">
        <v>203</v>
      </c>
      <c r="AX56" s="3">
        <v>284</v>
      </c>
      <c r="AZ56" s="34" t="s">
        <v>211</v>
      </c>
      <c r="BA56" s="38">
        <v>147.5</v>
      </c>
      <c r="BB56" s="38">
        <v>89.3</v>
      </c>
      <c r="BC56" s="2">
        <v>131</v>
      </c>
      <c r="BD56" s="2">
        <v>76.8</v>
      </c>
      <c r="BE56" s="38">
        <v>42.7</v>
      </c>
      <c r="BF56" s="38">
        <v>116</v>
      </c>
      <c r="BG56" s="38">
        <v>72.7</v>
      </c>
      <c r="BH56" s="2">
        <v>137</v>
      </c>
      <c r="BI56" s="38">
        <v>46.2</v>
      </c>
      <c r="BJ56" s="17"/>
      <c r="BK56" s="38">
        <v>4.5999999999999996</v>
      </c>
      <c r="BL56" s="2">
        <v>40.799999999999997</v>
      </c>
      <c r="BM56" s="2">
        <v>91.9</v>
      </c>
      <c r="BN56" s="38">
        <v>204</v>
      </c>
      <c r="BO56" s="38">
        <v>100.5</v>
      </c>
      <c r="BP56" s="38">
        <v>93.2</v>
      </c>
      <c r="BR56" s="2">
        <v>123</v>
      </c>
      <c r="BS56" s="38">
        <v>185.5</v>
      </c>
      <c r="BT56" s="38">
        <v>43.2</v>
      </c>
      <c r="BU56" s="38">
        <v>94.1</v>
      </c>
      <c r="BV56" s="2">
        <v>283</v>
      </c>
      <c r="BW56" s="2">
        <v>230</v>
      </c>
      <c r="BX56" s="28">
        <v>11.7</v>
      </c>
      <c r="BY56" s="2">
        <v>232</v>
      </c>
      <c r="BZ56" s="3">
        <v>91.9</v>
      </c>
      <c r="CA56" s="39">
        <v>63.9</v>
      </c>
      <c r="CB56" s="39">
        <v>83.2</v>
      </c>
      <c r="CC56" s="39">
        <v>61.8</v>
      </c>
      <c r="CD56" s="3">
        <v>170</v>
      </c>
      <c r="CE56" s="39">
        <v>16.5</v>
      </c>
      <c r="CF56" s="39">
        <v>184.5</v>
      </c>
      <c r="CG56" s="39">
        <v>62.5</v>
      </c>
      <c r="CH56" s="16">
        <v>8.9</v>
      </c>
      <c r="CI56" s="16">
        <v>4.2</v>
      </c>
      <c r="CJ56" s="16">
        <v>6</v>
      </c>
      <c r="CL56" s="34" t="s">
        <v>211</v>
      </c>
      <c r="CM56" s="28">
        <v>70.400000000000006</v>
      </c>
      <c r="CN56" s="28">
        <v>216.2</v>
      </c>
      <c r="CO56" s="28">
        <v>568.6</v>
      </c>
      <c r="CP56" s="28">
        <v>592.6</v>
      </c>
      <c r="CQ56" s="28">
        <v>498</v>
      </c>
      <c r="CR56" s="28">
        <v>585.6</v>
      </c>
      <c r="CS56" s="28">
        <v>69.900000000000006</v>
      </c>
      <c r="CT56" s="28">
        <v>28.8</v>
      </c>
      <c r="CU56" s="16">
        <v>43.8</v>
      </c>
      <c r="CV56" s="16">
        <v>225.4</v>
      </c>
      <c r="CW56" s="16">
        <v>318.8</v>
      </c>
      <c r="CX56" s="16">
        <v>482.2</v>
      </c>
      <c r="CY56" s="16">
        <v>93.2</v>
      </c>
      <c r="CZ56" s="16">
        <v>252.6</v>
      </c>
      <c r="DA56" s="16">
        <v>368.6</v>
      </c>
      <c r="DB56" s="16">
        <v>169.6</v>
      </c>
      <c r="DD56" s="34" t="s">
        <v>211</v>
      </c>
      <c r="DE56" s="5">
        <v>91.7</v>
      </c>
      <c r="DF56" s="5">
        <v>140</v>
      </c>
      <c r="DG56" s="5">
        <v>126</v>
      </c>
      <c r="DH56" s="5">
        <v>127</v>
      </c>
      <c r="DI56" s="5">
        <v>38.5</v>
      </c>
      <c r="DJ56" s="5">
        <v>62.3</v>
      </c>
      <c r="DK56" s="5">
        <v>56</v>
      </c>
      <c r="DL56" s="5">
        <v>36.5</v>
      </c>
      <c r="DM56" s="5">
        <v>44.5</v>
      </c>
      <c r="DP56" s="2">
        <v>88.5</v>
      </c>
      <c r="DR56" s="2">
        <v>64.5</v>
      </c>
      <c r="DS56" s="3">
        <v>38.1</v>
      </c>
      <c r="DT56" s="3">
        <v>43</v>
      </c>
      <c r="DU56" s="3">
        <v>114</v>
      </c>
      <c r="DV56" s="3">
        <v>38.700000000000003</v>
      </c>
      <c r="DW56" s="3">
        <v>37.4</v>
      </c>
      <c r="DX56" s="3">
        <v>41.5</v>
      </c>
      <c r="EA56" s="34" t="s">
        <v>211</v>
      </c>
      <c r="EB56" s="3">
        <v>24</v>
      </c>
      <c r="EC56" s="3">
        <v>22</v>
      </c>
      <c r="ED56" s="3">
        <v>7.5</v>
      </c>
      <c r="EE56" s="3">
        <v>29</v>
      </c>
      <c r="EF56" s="3">
        <v>4.7</v>
      </c>
      <c r="EG56" s="3">
        <v>3.2</v>
      </c>
      <c r="EH56" s="3">
        <v>6</v>
      </c>
      <c r="EI56" s="3">
        <v>3.2</v>
      </c>
      <c r="EJ56" s="3">
        <v>5.4</v>
      </c>
      <c r="EK56" s="3">
        <v>1.9</v>
      </c>
      <c r="EL56" s="3">
        <v>3.5</v>
      </c>
      <c r="EM56" s="3">
        <v>6.4</v>
      </c>
      <c r="EN56" s="3">
        <v>7.5</v>
      </c>
      <c r="EP56" s="34" t="s">
        <v>211</v>
      </c>
      <c r="EQ56" s="16">
        <v>59.7</v>
      </c>
      <c r="ER56" s="16">
        <v>33.9</v>
      </c>
      <c r="ES56" s="16">
        <v>59.6</v>
      </c>
      <c r="ET56" s="16">
        <v>9</v>
      </c>
      <c r="EU56" s="16">
        <v>33.6</v>
      </c>
      <c r="EV56" s="16">
        <v>81.5</v>
      </c>
      <c r="EW56" s="16">
        <v>17.899999999999999</v>
      </c>
    </row>
    <row r="57" spans="1:153" x14ac:dyDescent="0.55000000000000004">
      <c r="A57" s="34" t="s">
        <v>212</v>
      </c>
      <c r="B57" s="2">
        <v>8.15</v>
      </c>
      <c r="C57" s="2">
        <v>2.11</v>
      </c>
      <c r="D57" s="2">
        <v>3.51</v>
      </c>
      <c r="E57" s="2">
        <v>1.54</v>
      </c>
      <c r="F57" s="2">
        <v>4.54</v>
      </c>
      <c r="G57" s="2">
        <v>3.17</v>
      </c>
      <c r="H57" s="2">
        <v>2.52</v>
      </c>
      <c r="I57" s="2">
        <v>1.76</v>
      </c>
      <c r="J57" s="2">
        <v>4.66</v>
      </c>
      <c r="K57" s="2">
        <v>1.1599999999999999</v>
      </c>
      <c r="L57" s="3">
        <v>3.98</v>
      </c>
      <c r="M57" s="3">
        <v>4.7300000000000004</v>
      </c>
      <c r="N57" s="3">
        <v>9.4700000000000006</v>
      </c>
      <c r="O57" s="3">
        <v>4.57</v>
      </c>
      <c r="P57" s="3">
        <v>3.83</v>
      </c>
      <c r="Q57" s="3">
        <v>6.24</v>
      </c>
      <c r="S57" s="34" t="s">
        <v>212</v>
      </c>
      <c r="T57" s="2">
        <v>6.32</v>
      </c>
      <c r="U57" s="2">
        <v>6.91</v>
      </c>
      <c r="V57" s="2">
        <v>22.1</v>
      </c>
      <c r="W57" s="2">
        <v>10.8</v>
      </c>
      <c r="X57" s="2">
        <v>42.2</v>
      </c>
      <c r="Y57" s="2">
        <v>4.83</v>
      </c>
      <c r="Z57" s="2">
        <v>26.5</v>
      </c>
      <c r="AA57" s="2">
        <v>39.9</v>
      </c>
      <c r="AB57" s="2">
        <v>22.3</v>
      </c>
      <c r="AC57" s="2">
        <v>51.1</v>
      </c>
      <c r="AD57" s="2">
        <v>28.9</v>
      </c>
      <c r="AE57" s="2">
        <v>23</v>
      </c>
      <c r="AF57" s="2">
        <v>35.6</v>
      </c>
      <c r="AG57" s="36"/>
      <c r="AH57" s="2">
        <v>38.299999999999997</v>
      </c>
      <c r="AI57" s="2">
        <v>26.6</v>
      </c>
      <c r="AJ57" s="2">
        <v>9.85</v>
      </c>
      <c r="AK57" s="2">
        <v>54.5</v>
      </c>
      <c r="AL57" s="2">
        <v>45.6</v>
      </c>
      <c r="AM57" s="2">
        <v>23.7</v>
      </c>
      <c r="AN57" s="3">
        <v>15.7</v>
      </c>
      <c r="AO57" s="3">
        <v>17.8</v>
      </c>
      <c r="AP57" s="3">
        <v>25.3</v>
      </c>
      <c r="AQ57" s="3">
        <v>32.6</v>
      </c>
      <c r="AR57" s="3">
        <v>25.4</v>
      </c>
      <c r="AS57" s="3">
        <v>32.4</v>
      </c>
      <c r="AT57" s="3">
        <v>31.4</v>
      </c>
      <c r="AU57" s="3">
        <v>25.9</v>
      </c>
      <c r="AV57" s="3">
        <v>35.799999999999997</v>
      </c>
      <c r="AW57" s="3">
        <v>26.8</v>
      </c>
      <c r="AX57" s="3">
        <v>38.1</v>
      </c>
      <c r="AZ57" s="34" t="s">
        <v>212</v>
      </c>
      <c r="BA57" s="38">
        <v>14.7</v>
      </c>
      <c r="BB57" s="38">
        <v>8.9</v>
      </c>
      <c r="BC57" s="2">
        <v>12.9</v>
      </c>
      <c r="BD57" s="2">
        <v>8.4</v>
      </c>
      <c r="BE57" s="38">
        <v>5.2</v>
      </c>
      <c r="BF57" s="38">
        <v>11.9</v>
      </c>
      <c r="BG57" s="38">
        <v>7.6</v>
      </c>
      <c r="BH57" s="2">
        <v>15.1</v>
      </c>
      <c r="BI57" s="38">
        <v>4.3</v>
      </c>
      <c r="BJ57" s="17"/>
      <c r="BK57" s="38">
        <v>0.4</v>
      </c>
      <c r="BL57" s="2">
        <v>4.0999999999999996</v>
      </c>
      <c r="BM57" s="2">
        <v>8.8000000000000007</v>
      </c>
      <c r="BN57" s="38">
        <v>18.899999999999999</v>
      </c>
      <c r="BO57" s="38">
        <v>10.1</v>
      </c>
      <c r="BP57" s="38">
        <v>10.5</v>
      </c>
      <c r="BR57" s="2">
        <v>13.2</v>
      </c>
      <c r="BS57" s="38">
        <v>16.899999999999999</v>
      </c>
      <c r="BT57" s="38">
        <v>4.5</v>
      </c>
      <c r="BU57" s="38">
        <v>6.4</v>
      </c>
      <c r="BW57" s="2">
        <v>23.7</v>
      </c>
      <c r="BY57" s="2">
        <v>24.1</v>
      </c>
      <c r="BZ57" s="3">
        <v>13.4</v>
      </c>
      <c r="CA57" s="39">
        <v>6.4</v>
      </c>
      <c r="CB57" s="39">
        <v>6.3</v>
      </c>
      <c r="CC57" s="39">
        <v>4.7</v>
      </c>
      <c r="CD57" s="3">
        <v>17.2</v>
      </c>
      <c r="CE57" s="39">
        <v>1.3</v>
      </c>
      <c r="CF57" s="39">
        <v>17.7</v>
      </c>
      <c r="CG57" s="39">
        <v>6.8</v>
      </c>
      <c r="CH57" s="13"/>
      <c r="CI57" s="13"/>
      <c r="CJ57" s="13"/>
      <c r="CL57" s="34" t="s">
        <v>212</v>
      </c>
      <c r="CM57" s="28"/>
      <c r="CN57" s="28"/>
      <c r="CO57" s="28"/>
      <c r="CP57" s="28"/>
      <c r="CQ57" s="28"/>
      <c r="CR57" s="28"/>
      <c r="CS57" s="28">
        <v>7.47</v>
      </c>
      <c r="CT57" s="28"/>
      <c r="CU57" s="16"/>
      <c r="CV57" s="16"/>
      <c r="CW57" s="16"/>
      <c r="CX57" s="16"/>
      <c r="CY57" s="16"/>
      <c r="CZ57" s="16"/>
      <c r="DA57" s="16"/>
      <c r="DB57" s="16"/>
      <c r="DD57" s="34" t="s">
        <v>212</v>
      </c>
      <c r="DE57" s="5">
        <v>9.1999999999999993</v>
      </c>
      <c r="DF57" s="5">
        <v>16.8</v>
      </c>
      <c r="DG57" s="5"/>
      <c r="DH57" s="5"/>
      <c r="DI57" s="5"/>
      <c r="DJ57" s="5">
        <v>5.59</v>
      </c>
      <c r="DK57" s="5"/>
      <c r="DL57" s="5">
        <v>4.2</v>
      </c>
      <c r="DM57" s="5"/>
      <c r="DR57" s="2">
        <v>7.6</v>
      </c>
      <c r="DU57" s="3">
        <v>12.6</v>
      </c>
      <c r="EA57" s="34" t="s">
        <v>212</v>
      </c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P57" s="34" t="s">
        <v>212</v>
      </c>
      <c r="EQ57" s="16"/>
      <c r="ER57" s="16"/>
      <c r="ES57" s="16"/>
      <c r="ET57" s="40"/>
      <c r="EU57" s="16"/>
      <c r="EV57" s="16"/>
      <c r="EW57" s="16"/>
    </row>
    <row r="58" spans="1:153" x14ac:dyDescent="0.55000000000000004">
      <c r="A58" s="34" t="s">
        <v>213</v>
      </c>
      <c r="B58" s="2">
        <v>30</v>
      </c>
      <c r="C58" s="2">
        <v>6.9</v>
      </c>
      <c r="D58" s="2">
        <v>13.5</v>
      </c>
      <c r="E58" s="2">
        <v>5.5</v>
      </c>
      <c r="F58" s="2">
        <v>15.9</v>
      </c>
      <c r="G58" s="2">
        <v>10.5</v>
      </c>
      <c r="H58" s="2">
        <v>9.5</v>
      </c>
      <c r="I58" s="2">
        <v>4.5999999999999996</v>
      </c>
      <c r="J58" s="2">
        <v>16</v>
      </c>
      <c r="K58" s="2">
        <v>4.2</v>
      </c>
      <c r="L58" s="3">
        <v>13.8</v>
      </c>
      <c r="M58" s="3">
        <v>16.2</v>
      </c>
      <c r="N58" s="3">
        <v>32.6</v>
      </c>
      <c r="O58" s="3">
        <v>15.2</v>
      </c>
      <c r="P58" s="3">
        <v>13.1</v>
      </c>
      <c r="Q58" s="3">
        <v>21.7</v>
      </c>
      <c r="S58" s="34" t="s">
        <v>213</v>
      </c>
      <c r="T58" s="2">
        <v>32.1</v>
      </c>
      <c r="U58" s="2">
        <v>34.1</v>
      </c>
      <c r="V58" s="2">
        <v>94.8</v>
      </c>
      <c r="W58" s="2">
        <v>57</v>
      </c>
      <c r="X58" s="2">
        <v>190</v>
      </c>
      <c r="Y58" s="2">
        <v>20</v>
      </c>
      <c r="Z58" s="2">
        <v>111</v>
      </c>
      <c r="AA58" s="2">
        <v>165</v>
      </c>
      <c r="AB58" s="2">
        <v>108</v>
      </c>
      <c r="AC58" s="2">
        <v>207</v>
      </c>
      <c r="AD58" s="2">
        <v>131</v>
      </c>
      <c r="AE58" s="2">
        <v>95.9</v>
      </c>
      <c r="AF58" s="2">
        <v>153</v>
      </c>
      <c r="AG58" s="36"/>
      <c r="AH58" s="2">
        <v>188</v>
      </c>
      <c r="AI58" s="2">
        <v>114</v>
      </c>
      <c r="AJ58" s="2">
        <v>44.9</v>
      </c>
      <c r="AK58" s="2">
        <v>216</v>
      </c>
      <c r="AL58" s="2">
        <v>216</v>
      </c>
      <c r="AM58" s="2">
        <v>100</v>
      </c>
      <c r="AN58" s="3">
        <v>63.3</v>
      </c>
      <c r="AO58" s="3">
        <v>70.5</v>
      </c>
      <c r="AP58" s="3">
        <v>109</v>
      </c>
      <c r="AQ58" s="3">
        <v>140</v>
      </c>
      <c r="AR58" s="3">
        <v>108</v>
      </c>
      <c r="AS58" s="3">
        <v>132</v>
      </c>
      <c r="AT58" s="3">
        <v>122</v>
      </c>
      <c r="AU58" s="3">
        <v>115</v>
      </c>
      <c r="AV58" s="3">
        <v>146</v>
      </c>
      <c r="AW58" s="3">
        <v>111</v>
      </c>
      <c r="AX58" s="3">
        <v>155</v>
      </c>
      <c r="AZ58" s="34" t="s">
        <v>213</v>
      </c>
      <c r="BA58" s="38">
        <v>47</v>
      </c>
      <c r="BB58" s="38">
        <v>29.5</v>
      </c>
      <c r="BC58" s="2">
        <v>41</v>
      </c>
      <c r="BD58" s="2">
        <v>28.1</v>
      </c>
      <c r="BE58" s="38">
        <v>18.100000000000001</v>
      </c>
      <c r="BF58" s="38">
        <v>40.1</v>
      </c>
      <c r="BG58" s="38">
        <v>25.3</v>
      </c>
      <c r="BH58" s="2">
        <v>52.7</v>
      </c>
      <c r="BI58" s="38">
        <v>13.8</v>
      </c>
      <c r="BJ58" s="17"/>
      <c r="BK58" s="38">
        <v>2</v>
      </c>
      <c r="BL58" s="2">
        <v>13.8</v>
      </c>
      <c r="BM58" s="2">
        <v>26.7</v>
      </c>
      <c r="BN58" s="38">
        <v>62.7</v>
      </c>
      <c r="BO58" s="38">
        <v>32.299999999999997</v>
      </c>
      <c r="BP58" s="38">
        <v>37.299999999999997</v>
      </c>
      <c r="BR58" s="2">
        <v>45.6</v>
      </c>
      <c r="BS58" s="38">
        <v>54.8</v>
      </c>
      <c r="BT58" s="38">
        <v>15.7</v>
      </c>
      <c r="BU58" s="38">
        <v>22.6</v>
      </c>
      <c r="BV58" s="2">
        <v>100.83</v>
      </c>
      <c r="BW58" s="2">
        <v>77.5</v>
      </c>
      <c r="BX58" s="28">
        <v>4.2</v>
      </c>
      <c r="BY58" s="2">
        <v>83.8</v>
      </c>
      <c r="BZ58" s="3">
        <v>26.7</v>
      </c>
      <c r="CA58" s="39">
        <v>21.2</v>
      </c>
      <c r="CB58" s="39">
        <v>21.9</v>
      </c>
      <c r="CC58" s="39">
        <v>15.7</v>
      </c>
      <c r="CD58" s="3">
        <v>58.5</v>
      </c>
      <c r="CE58" s="39">
        <v>4.3</v>
      </c>
      <c r="CF58" s="39">
        <v>56.5</v>
      </c>
      <c r="CG58" s="39">
        <v>23.1</v>
      </c>
      <c r="CH58" s="16">
        <v>3.8</v>
      </c>
      <c r="CI58" s="16">
        <v>2.2000000000000002</v>
      </c>
      <c r="CJ58" s="16">
        <v>3.6</v>
      </c>
      <c r="CL58" s="34" t="s">
        <v>213</v>
      </c>
      <c r="CM58" s="28">
        <v>26.2</v>
      </c>
      <c r="CN58" s="28">
        <v>80.2</v>
      </c>
      <c r="CO58" s="28">
        <v>189.4</v>
      </c>
      <c r="CP58" s="28">
        <v>241.2</v>
      </c>
      <c r="CQ58" s="28">
        <v>193.6</v>
      </c>
      <c r="CR58" s="28">
        <v>204.2</v>
      </c>
      <c r="CS58" s="28">
        <v>25.4</v>
      </c>
      <c r="CT58" s="28">
        <v>11.6</v>
      </c>
      <c r="CU58" s="16">
        <v>19.399999999999999</v>
      </c>
      <c r="CV58" s="16">
        <v>78</v>
      </c>
      <c r="CW58" s="16">
        <v>101.4</v>
      </c>
      <c r="CX58" s="16">
        <v>156.6</v>
      </c>
      <c r="CY58" s="16">
        <v>33</v>
      </c>
      <c r="CZ58" s="16">
        <v>93.4</v>
      </c>
      <c r="DA58" s="16">
        <v>136.4</v>
      </c>
      <c r="DB58" s="16">
        <v>51</v>
      </c>
      <c r="DD58" s="34" t="s">
        <v>213</v>
      </c>
      <c r="DE58" s="5">
        <v>36.1</v>
      </c>
      <c r="DF58" s="5">
        <v>55.7</v>
      </c>
      <c r="DG58" s="5">
        <v>52.7</v>
      </c>
      <c r="DH58" s="5">
        <v>52.2</v>
      </c>
      <c r="DI58" s="5">
        <v>12.4</v>
      </c>
      <c r="DJ58" s="5">
        <v>19.7</v>
      </c>
      <c r="DK58" s="5">
        <v>19.8</v>
      </c>
      <c r="DL58" s="5">
        <v>16</v>
      </c>
      <c r="DM58" s="5">
        <v>15.3</v>
      </c>
      <c r="DP58" s="2">
        <v>35.9</v>
      </c>
      <c r="DR58" s="2">
        <v>30.3</v>
      </c>
      <c r="DS58" s="3">
        <v>13.8</v>
      </c>
      <c r="DT58" s="3">
        <v>19.3</v>
      </c>
      <c r="DU58" s="3">
        <v>45.6</v>
      </c>
      <c r="DV58" s="3">
        <v>16.899999999999999</v>
      </c>
      <c r="DW58" s="3">
        <v>12</v>
      </c>
      <c r="DX58" s="3">
        <v>19.399999999999999</v>
      </c>
      <c r="EA58" s="34" t="s">
        <v>213</v>
      </c>
      <c r="EB58" s="3">
        <v>13</v>
      </c>
      <c r="EC58" s="3">
        <v>12</v>
      </c>
      <c r="ED58" s="3">
        <v>4.4000000000000004</v>
      </c>
      <c r="EE58" s="3">
        <v>17</v>
      </c>
      <c r="EF58" s="3">
        <v>2.5</v>
      </c>
      <c r="EG58" s="3">
        <v>2.2999999999999998</v>
      </c>
      <c r="EH58" s="3"/>
      <c r="EI58" s="3">
        <v>2</v>
      </c>
      <c r="EJ58" s="3">
        <v>2.4</v>
      </c>
      <c r="EK58" s="3">
        <v>0.8</v>
      </c>
      <c r="EL58" s="3">
        <v>2.1</v>
      </c>
      <c r="EM58" s="3">
        <v>3.4</v>
      </c>
      <c r="EN58" s="3">
        <v>4</v>
      </c>
      <c r="EP58" s="34" t="s">
        <v>213</v>
      </c>
      <c r="EQ58" s="16">
        <v>21.6</v>
      </c>
      <c r="ER58" s="16">
        <v>11.9</v>
      </c>
      <c r="ES58" s="16">
        <v>22.4</v>
      </c>
      <c r="ET58" s="16">
        <v>3.2</v>
      </c>
      <c r="EU58" s="16">
        <v>12.4</v>
      </c>
      <c r="EV58" s="16">
        <v>24.3</v>
      </c>
      <c r="EW58" s="16">
        <v>6.5</v>
      </c>
    </row>
    <row r="59" spans="1:153" x14ac:dyDescent="0.55000000000000004">
      <c r="A59" s="34" t="s">
        <v>214</v>
      </c>
      <c r="B59" s="2">
        <v>6.04</v>
      </c>
      <c r="C59" s="2">
        <v>1.07</v>
      </c>
      <c r="D59" s="2">
        <v>2.9</v>
      </c>
      <c r="E59" s="2">
        <v>1.03</v>
      </c>
      <c r="F59" s="2">
        <v>2.6</v>
      </c>
      <c r="G59" s="2">
        <v>1.4</v>
      </c>
      <c r="H59" s="2">
        <v>1.5</v>
      </c>
      <c r="I59" s="2">
        <v>0.27</v>
      </c>
      <c r="J59" s="2">
        <v>3.3</v>
      </c>
      <c r="K59" s="2">
        <v>0.9</v>
      </c>
      <c r="L59" s="3">
        <v>2</v>
      </c>
      <c r="M59" s="3">
        <v>2.61</v>
      </c>
      <c r="N59" s="3">
        <v>5.7</v>
      </c>
      <c r="O59" s="3">
        <v>2.9</v>
      </c>
      <c r="P59" s="3">
        <v>2</v>
      </c>
      <c r="Q59" s="3">
        <v>3.2</v>
      </c>
      <c r="S59" s="34" t="s">
        <v>214</v>
      </c>
      <c r="T59" s="2">
        <v>9.3000000000000007</v>
      </c>
      <c r="U59" s="2">
        <v>9.8000000000000007</v>
      </c>
      <c r="V59" s="2">
        <v>23.8</v>
      </c>
      <c r="W59" s="2">
        <v>16.399999999999999</v>
      </c>
      <c r="X59" s="2">
        <v>47.5</v>
      </c>
      <c r="Y59" s="2">
        <v>5</v>
      </c>
      <c r="Z59" s="2">
        <v>26.8</v>
      </c>
      <c r="AA59" s="2">
        <v>36.6</v>
      </c>
      <c r="AB59" s="2">
        <v>29.8</v>
      </c>
      <c r="AC59" s="2">
        <v>42.2</v>
      </c>
      <c r="AD59" s="2">
        <v>33.700000000000003</v>
      </c>
      <c r="AE59" s="2">
        <v>23</v>
      </c>
      <c r="AF59" s="2">
        <v>35.5</v>
      </c>
      <c r="AG59" s="36"/>
      <c r="AH59" s="2">
        <v>51.5</v>
      </c>
      <c r="AI59" s="2">
        <v>31.1</v>
      </c>
      <c r="AJ59" s="2">
        <v>12.2</v>
      </c>
      <c r="AK59" s="2">
        <v>41.6</v>
      </c>
      <c r="AL59" s="2">
        <v>55.7</v>
      </c>
      <c r="AM59" s="2">
        <v>24.2</v>
      </c>
      <c r="AN59" s="3">
        <v>17.649999999999999</v>
      </c>
      <c r="AO59" s="3">
        <v>15.1</v>
      </c>
      <c r="AP59" s="3">
        <v>27.3</v>
      </c>
      <c r="AQ59" s="3">
        <v>33.700000000000003</v>
      </c>
      <c r="AR59" s="3">
        <v>28.4</v>
      </c>
      <c r="AS59" s="3">
        <v>29.5</v>
      </c>
      <c r="AT59" s="3">
        <v>28.1</v>
      </c>
      <c r="AU59" s="3">
        <v>31</v>
      </c>
      <c r="AV59" s="3">
        <v>33.4</v>
      </c>
      <c r="AW59" s="3">
        <v>28</v>
      </c>
      <c r="AX59" s="3">
        <v>36</v>
      </c>
      <c r="AZ59" s="34" t="s">
        <v>214</v>
      </c>
      <c r="BA59" s="38">
        <v>7.9</v>
      </c>
      <c r="BB59" s="38">
        <v>5.4</v>
      </c>
      <c r="BC59" s="2">
        <v>5.7</v>
      </c>
      <c r="BD59" s="2">
        <v>5.2</v>
      </c>
      <c r="BE59" s="38">
        <v>3.6</v>
      </c>
      <c r="BF59" s="38">
        <v>7.2</v>
      </c>
      <c r="BG59" s="38">
        <v>4.2</v>
      </c>
      <c r="BH59" s="2">
        <v>9.9</v>
      </c>
      <c r="BI59" s="38">
        <v>2</v>
      </c>
      <c r="BJ59" s="17"/>
      <c r="BK59" s="38">
        <v>0.7</v>
      </c>
      <c r="BL59" s="2">
        <v>2.1</v>
      </c>
      <c r="BM59" s="2">
        <v>3</v>
      </c>
      <c r="BN59" s="38">
        <v>9.1</v>
      </c>
      <c r="BO59" s="38">
        <v>4.9000000000000004</v>
      </c>
      <c r="BP59" s="38">
        <v>7.3</v>
      </c>
      <c r="BR59" s="2">
        <v>8.1999999999999993</v>
      </c>
      <c r="BS59" s="38">
        <v>9.4</v>
      </c>
      <c r="BT59" s="38">
        <v>3.4</v>
      </c>
      <c r="BU59" s="38">
        <v>4.5</v>
      </c>
      <c r="BV59" s="2">
        <v>14.19</v>
      </c>
      <c r="BW59" s="2">
        <v>11.1</v>
      </c>
      <c r="BX59" s="28">
        <v>0.87</v>
      </c>
      <c r="BY59" s="2">
        <v>15.25</v>
      </c>
      <c r="BZ59" s="3">
        <v>3</v>
      </c>
      <c r="CA59" s="39">
        <v>4</v>
      </c>
      <c r="CB59" s="39">
        <v>3.8</v>
      </c>
      <c r="CC59" s="39">
        <v>3.1</v>
      </c>
      <c r="CD59" s="3">
        <v>13</v>
      </c>
      <c r="CE59" s="39">
        <v>1</v>
      </c>
      <c r="CF59" s="39">
        <v>9.5</v>
      </c>
      <c r="CG59" s="39">
        <v>3.8</v>
      </c>
      <c r="CH59" s="16">
        <v>1.29</v>
      </c>
      <c r="CI59" s="16">
        <v>0.75</v>
      </c>
      <c r="CJ59" s="16">
        <v>2.68</v>
      </c>
      <c r="CL59" s="34" t="s">
        <v>214</v>
      </c>
      <c r="CM59" s="28">
        <v>3.8</v>
      </c>
      <c r="CN59" s="28">
        <v>13.6</v>
      </c>
      <c r="CO59" s="28">
        <v>24</v>
      </c>
      <c r="CP59" s="28">
        <v>35.6</v>
      </c>
      <c r="CQ59" s="28">
        <v>28.8</v>
      </c>
      <c r="CR59" s="28">
        <v>24.8</v>
      </c>
      <c r="CS59" s="28">
        <v>4.3</v>
      </c>
      <c r="CT59" s="28">
        <v>2.8</v>
      </c>
      <c r="CU59" s="16">
        <v>3.6</v>
      </c>
      <c r="CV59" s="16">
        <v>12.6</v>
      </c>
      <c r="CW59" s="16">
        <v>15.2</v>
      </c>
      <c r="CX59" s="16">
        <v>25.8</v>
      </c>
      <c r="CY59" s="16">
        <v>5.6</v>
      </c>
      <c r="CZ59" s="16">
        <v>15.2</v>
      </c>
      <c r="DA59" s="16">
        <v>23.4</v>
      </c>
      <c r="DB59" s="16">
        <v>8.4</v>
      </c>
      <c r="DD59" s="34" t="s">
        <v>214</v>
      </c>
      <c r="DE59" s="5">
        <v>8.1</v>
      </c>
      <c r="DF59" s="5">
        <v>11.5</v>
      </c>
      <c r="DG59" s="5">
        <v>12.3</v>
      </c>
      <c r="DH59" s="5">
        <v>13.6</v>
      </c>
      <c r="DI59" s="5">
        <v>3.2</v>
      </c>
      <c r="DJ59" s="5">
        <v>3.3</v>
      </c>
      <c r="DK59" s="5">
        <v>3.63</v>
      </c>
      <c r="DL59" s="5">
        <v>5.0999999999999996</v>
      </c>
      <c r="DM59" s="5">
        <v>3.8</v>
      </c>
      <c r="DP59" s="2">
        <v>10.1</v>
      </c>
      <c r="DR59" s="2">
        <v>9.1999999999999993</v>
      </c>
      <c r="DS59" s="3">
        <v>4.7</v>
      </c>
      <c r="DT59" s="3">
        <v>5.5</v>
      </c>
      <c r="DU59" s="3">
        <v>9.3000000000000007</v>
      </c>
      <c r="DV59" s="3">
        <v>5.9</v>
      </c>
      <c r="DW59" s="3">
        <v>5.0999999999999996</v>
      </c>
      <c r="DX59" s="3">
        <v>5.6</v>
      </c>
      <c r="EA59" s="34" t="s">
        <v>214</v>
      </c>
      <c r="EB59" s="3">
        <v>2.7</v>
      </c>
      <c r="EC59" s="3">
        <v>2.7</v>
      </c>
      <c r="ED59" s="3">
        <v>1.1000000000000001</v>
      </c>
      <c r="EE59" s="3">
        <v>3.5</v>
      </c>
      <c r="EF59" s="3">
        <v>0.9</v>
      </c>
      <c r="EG59" s="3">
        <v>0.6</v>
      </c>
      <c r="EH59" s="3">
        <v>1</v>
      </c>
      <c r="EI59" s="3">
        <v>0.42</v>
      </c>
      <c r="EJ59" s="3">
        <v>0.8</v>
      </c>
      <c r="EK59" s="3">
        <v>0.17</v>
      </c>
      <c r="EL59" s="3">
        <v>0.73</v>
      </c>
      <c r="EM59" s="3">
        <v>0.95</v>
      </c>
      <c r="EN59" s="3">
        <v>0.65</v>
      </c>
      <c r="EP59" s="34" t="s">
        <v>214</v>
      </c>
      <c r="EQ59" s="16">
        <v>4.5</v>
      </c>
      <c r="ER59" s="16">
        <v>2.67</v>
      </c>
      <c r="ES59" s="16">
        <v>5.3</v>
      </c>
      <c r="ET59" s="16">
        <v>1.43</v>
      </c>
      <c r="EU59" s="16">
        <v>3.12</v>
      </c>
      <c r="EV59" s="16">
        <v>3.61</v>
      </c>
      <c r="EW59" s="16">
        <v>2.33</v>
      </c>
    </row>
    <row r="60" spans="1:153" x14ac:dyDescent="0.55000000000000004">
      <c r="A60" s="34" t="s">
        <v>215</v>
      </c>
      <c r="B60" s="2">
        <v>1.69</v>
      </c>
      <c r="C60" s="2">
        <v>0.41</v>
      </c>
      <c r="D60" s="2">
        <v>1.01</v>
      </c>
      <c r="E60" s="2">
        <v>0.54</v>
      </c>
      <c r="F60" s="2">
        <v>0.86</v>
      </c>
      <c r="G60" s="2">
        <v>0.51</v>
      </c>
      <c r="H60" s="2">
        <v>0.56000000000000005</v>
      </c>
      <c r="I60" s="2">
        <v>1.08</v>
      </c>
      <c r="J60" s="2">
        <v>0.82</v>
      </c>
      <c r="K60" s="2">
        <v>0.44</v>
      </c>
      <c r="L60" s="3">
        <v>0.55000000000000004</v>
      </c>
      <c r="M60" s="3">
        <v>0.97</v>
      </c>
      <c r="N60" s="3">
        <v>1.35</v>
      </c>
      <c r="O60" s="3">
        <v>0.86</v>
      </c>
      <c r="P60" s="3">
        <v>0.63</v>
      </c>
      <c r="Q60" s="3">
        <v>1.1499999999999999</v>
      </c>
      <c r="S60" s="34" t="s">
        <v>215</v>
      </c>
      <c r="T60" s="2">
        <v>7.85</v>
      </c>
      <c r="U60" s="2">
        <v>7.72</v>
      </c>
      <c r="V60" s="2">
        <v>3.52</v>
      </c>
      <c r="W60" s="2">
        <v>7.79</v>
      </c>
      <c r="X60" s="2">
        <v>6.75</v>
      </c>
      <c r="Y60" s="2">
        <v>2.21</v>
      </c>
      <c r="Z60" s="2">
        <v>4.09</v>
      </c>
      <c r="AA60" s="2">
        <v>8.0299999999999994</v>
      </c>
      <c r="AB60" s="2">
        <v>7.54</v>
      </c>
      <c r="AC60" s="2">
        <v>9.99</v>
      </c>
      <c r="AD60" s="2">
        <v>4.8899999999999997</v>
      </c>
      <c r="AE60" s="2">
        <v>3.26</v>
      </c>
      <c r="AF60" s="2">
        <v>2.96</v>
      </c>
      <c r="AG60" s="36"/>
      <c r="AH60" s="2">
        <v>7.81</v>
      </c>
      <c r="AI60" s="2">
        <v>3.54</v>
      </c>
      <c r="AJ60" s="2">
        <v>3.38</v>
      </c>
      <c r="AK60" s="2">
        <v>9.23</v>
      </c>
      <c r="AL60" s="2">
        <v>8.18</v>
      </c>
      <c r="AM60" s="2">
        <v>3.42</v>
      </c>
      <c r="AN60" s="3">
        <v>2.69</v>
      </c>
      <c r="AO60" s="3">
        <v>2.78</v>
      </c>
      <c r="AP60" s="3">
        <v>3.89</v>
      </c>
      <c r="AQ60" s="3">
        <v>4.01</v>
      </c>
      <c r="AR60" s="3">
        <v>2.82</v>
      </c>
      <c r="AS60" s="3">
        <v>7.27</v>
      </c>
      <c r="AT60" s="3">
        <v>5.05</v>
      </c>
      <c r="AU60" s="3">
        <v>3.47</v>
      </c>
      <c r="AV60" s="3">
        <v>4.16</v>
      </c>
      <c r="AW60" s="3">
        <v>2.62</v>
      </c>
      <c r="AX60" s="3">
        <v>3.7</v>
      </c>
      <c r="AZ60" s="34" t="s">
        <v>215</v>
      </c>
      <c r="BA60" s="38">
        <v>0.9</v>
      </c>
      <c r="BB60" s="38">
        <v>0.7</v>
      </c>
      <c r="BC60" s="2">
        <v>1.2</v>
      </c>
      <c r="BD60" s="2">
        <v>0.56000000000000005</v>
      </c>
      <c r="BE60" s="38">
        <v>0.7</v>
      </c>
      <c r="BF60" s="38">
        <v>0.7</v>
      </c>
      <c r="BG60" s="38">
        <v>0.6</v>
      </c>
      <c r="BH60" s="2">
        <v>0.63</v>
      </c>
      <c r="BI60" s="38">
        <v>0.6</v>
      </c>
      <c r="BJ60" s="17"/>
      <c r="BK60" s="38">
        <v>0.5</v>
      </c>
      <c r="BL60" s="2">
        <v>0.75</v>
      </c>
      <c r="BM60" s="2">
        <v>0.75</v>
      </c>
      <c r="BN60" s="38">
        <v>0.8</v>
      </c>
      <c r="BO60" s="38">
        <v>0.7</v>
      </c>
      <c r="BP60" s="38">
        <v>0.7</v>
      </c>
      <c r="BR60" s="2">
        <v>0.7</v>
      </c>
      <c r="BS60" s="38">
        <v>0.6</v>
      </c>
      <c r="BT60" s="38">
        <v>0.3</v>
      </c>
      <c r="BU60" s="38">
        <v>0.6</v>
      </c>
      <c r="BV60" s="2">
        <v>0.8</v>
      </c>
      <c r="BW60" s="2">
        <v>1.04</v>
      </c>
      <c r="BX60" s="28">
        <v>0.74</v>
      </c>
      <c r="BY60" s="2">
        <v>0.79</v>
      </c>
      <c r="BZ60" s="3">
        <v>0.75</v>
      </c>
      <c r="CA60" s="39">
        <v>0.4</v>
      </c>
      <c r="CB60" s="39">
        <v>1</v>
      </c>
      <c r="CC60" s="39">
        <v>0.3</v>
      </c>
      <c r="CD60" s="3">
        <v>0.6</v>
      </c>
      <c r="CE60" s="39">
        <v>0.3</v>
      </c>
      <c r="CF60" s="39">
        <v>0.7</v>
      </c>
      <c r="CG60" s="39">
        <v>1.01</v>
      </c>
      <c r="CH60" s="16">
        <v>0.08</v>
      </c>
      <c r="CI60" s="16">
        <v>0.11</v>
      </c>
      <c r="CJ60" s="16">
        <v>0.03</v>
      </c>
      <c r="CL60" s="34" t="s">
        <v>215</v>
      </c>
      <c r="CM60" s="28">
        <v>2</v>
      </c>
      <c r="CN60" s="28">
        <v>2.6</v>
      </c>
      <c r="CO60" s="28">
        <v>3.2</v>
      </c>
      <c r="CP60" s="28">
        <v>6.4</v>
      </c>
      <c r="CQ60" s="28">
        <v>5</v>
      </c>
      <c r="CR60" s="28">
        <v>4.4000000000000004</v>
      </c>
      <c r="CS60" s="28">
        <v>1.29</v>
      </c>
      <c r="CT60" s="28">
        <v>1.4</v>
      </c>
      <c r="CU60" s="16">
        <v>2.6</v>
      </c>
      <c r="CV60" s="16">
        <v>2.2000000000000002</v>
      </c>
      <c r="CW60" s="16">
        <v>2.6</v>
      </c>
      <c r="CX60" s="16">
        <v>2.4</v>
      </c>
      <c r="CY60" s="16">
        <v>1.8</v>
      </c>
      <c r="CZ60" s="16">
        <v>1.8</v>
      </c>
      <c r="DA60" s="16">
        <v>2</v>
      </c>
      <c r="DB60" s="16">
        <v>1.8</v>
      </c>
      <c r="DD60" s="34" t="s">
        <v>215</v>
      </c>
      <c r="DE60" s="5">
        <v>1.51</v>
      </c>
      <c r="DF60" s="5">
        <v>1.06</v>
      </c>
      <c r="DG60" s="5">
        <v>0.87</v>
      </c>
      <c r="DH60" s="5">
        <v>0.96</v>
      </c>
      <c r="DI60" s="5">
        <v>1.01</v>
      </c>
      <c r="DJ60" s="5">
        <v>0.69</v>
      </c>
      <c r="DK60" s="5">
        <v>0.71</v>
      </c>
      <c r="DL60" s="5">
        <v>0.44</v>
      </c>
      <c r="DM60" s="5">
        <v>0.67</v>
      </c>
      <c r="DP60" s="2">
        <v>0.86</v>
      </c>
      <c r="DR60" s="2">
        <v>0.68</v>
      </c>
      <c r="DS60" s="3">
        <v>0.51</v>
      </c>
      <c r="DT60" s="3">
        <v>0.39</v>
      </c>
      <c r="DU60" s="3">
        <v>1.34</v>
      </c>
      <c r="DV60" s="3">
        <v>0.44</v>
      </c>
      <c r="DW60" s="3">
        <v>0.34</v>
      </c>
      <c r="DX60" s="3">
        <v>0.41</v>
      </c>
      <c r="EA60" s="34" t="s">
        <v>215</v>
      </c>
      <c r="EB60" s="3">
        <v>0.42</v>
      </c>
      <c r="EC60" s="3">
        <v>0.27</v>
      </c>
      <c r="ED60" s="3">
        <v>0.13</v>
      </c>
      <c r="EE60" s="3">
        <v>0.28000000000000003</v>
      </c>
      <c r="EF60" s="3">
        <v>3.4000000000000002E-2</v>
      </c>
      <c r="EG60" s="3">
        <v>5.2999999999999999E-2</v>
      </c>
      <c r="EH60" s="3">
        <v>0.34</v>
      </c>
      <c r="EI60" s="3">
        <v>0.24</v>
      </c>
      <c r="EJ60" s="3">
        <v>0.25</v>
      </c>
      <c r="EK60" s="3">
        <v>0.04</v>
      </c>
      <c r="EL60" s="3">
        <v>8.1000000000000003E-2</v>
      </c>
      <c r="EM60" s="3">
        <v>0.24</v>
      </c>
      <c r="EN60" s="3">
        <v>0.31</v>
      </c>
      <c r="EP60" s="34" t="s">
        <v>215</v>
      </c>
      <c r="EQ60" s="16">
        <v>0.88</v>
      </c>
      <c r="ER60" s="16">
        <v>0.68</v>
      </c>
      <c r="ES60" s="16">
        <v>0.57999999999999996</v>
      </c>
      <c r="ET60" s="16" t="s">
        <v>216</v>
      </c>
      <c r="EU60" s="16">
        <v>0.12</v>
      </c>
      <c r="EV60" s="16">
        <v>1.63</v>
      </c>
      <c r="EW60" s="16">
        <v>0.03</v>
      </c>
    </row>
    <row r="61" spans="1:153" x14ac:dyDescent="0.55000000000000004">
      <c r="A61" s="34" t="s">
        <v>217</v>
      </c>
      <c r="B61" s="2">
        <v>5.9</v>
      </c>
      <c r="C61" s="2">
        <v>0.73</v>
      </c>
      <c r="D61" s="2">
        <v>3.18</v>
      </c>
      <c r="E61" s="2">
        <v>0.85</v>
      </c>
      <c r="F61" s="2">
        <v>2.2000000000000002</v>
      </c>
      <c r="G61" s="2">
        <v>1.26</v>
      </c>
      <c r="H61" s="2">
        <v>1.34</v>
      </c>
      <c r="I61" s="2">
        <v>0.06</v>
      </c>
      <c r="J61" s="2">
        <v>2.89</v>
      </c>
      <c r="K61" s="2">
        <v>1.05</v>
      </c>
      <c r="L61" s="3">
        <v>1.56</v>
      </c>
      <c r="M61" s="3">
        <v>1.89</v>
      </c>
      <c r="N61" s="3">
        <v>5.69</v>
      </c>
      <c r="O61" s="3">
        <v>2.65</v>
      </c>
      <c r="P61" s="3">
        <v>2.09</v>
      </c>
      <c r="Q61" s="3">
        <v>2.81</v>
      </c>
      <c r="S61" s="34" t="s">
        <v>217</v>
      </c>
      <c r="T61" s="2">
        <v>11.8</v>
      </c>
      <c r="U61" s="2">
        <v>12</v>
      </c>
      <c r="V61" s="2">
        <v>28.6</v>
      </c>
      <c r="W61" s="2">
        <v>21.3</v>
      </c>
      <c r="X61" s="2">
        <v>58.2</v>
      </c>
      <c r="Y61" s="2">
        <v>6.24</v>
      </c>
      <c r="Z61" s="2">
        <v>31.9</v>
      </c>
      <c r="AA61" s="2">
        <v>40.6</v>
      </c>
      <c r="AB61" s="2">
        <v>36.9</v>
      </c>
      <c r="AC61" s="2">
        <v>46.2</v>
      </c>
      <c r="AD61" s="2">
        <v>40.299999999999997</v>
      </c>
      <c r="AE61" s="2">
        <v>27.7</v>
      </c>
      <c r="AF61" s="2">
        <v>37.700000000000003</v>
      </c>
      <c r="AG61" s="36"/>
      <c r="AH61" s="2">
        <v>62.1</v>
      </c>
      <c r="AI61" s="2">
        <v>34.799999999999997</v>
      </c>
      <c r="AJ61" s="2">
        <v>14.4</v>
      </c>
      <c r="AK61" s="2">
        <v>43.9</v>
      </c>
      <c r="AL61" s="2">
        <v>66.5</v>
      </c>
      <c r="AM61" s="2">
        <v>28.1</v>
      </c>
      <c r="AN61" s="3">
        <v>23.5</v>
      </c>
      <c r="AO61" s="3">
        <v>14.8</v>
      </c>
      <c r="AP61" s="3">
        <v>32</v>
      </c>
      <c r="AQ61" s="3">
        <v>36.4</v>
      </c>
      <c r="AR61" s="3">
        <v>30.4</v>
      </c>
      <c r="AS61" s="3">
        <v>33.4</v>
      </c>
      <c r="AT61" s="3">
        <v>30.9</v>
      </c>
      <c r="AU61" s="3">
        <v>34.5</v>
      </c>
      <c r="AV61" s="3">
        <v>36.299999999999997</v>
      </c>
      <c r="AW61" s="3">
        <v>30.4</v>
      </c>
      <c r="AX61" s="3">
        <v>37.4</v>
      </c>
      <c r="AZ61" s="34" t="s">
        <v>217</v>
      </c>
      <c r="BA61" s="38">
        <v>5.9</v>
      </c>
      <c r="BB61" s="38">
        <v>3.6</v>
      </c>
      <c r="BC61" s="2">
        <v>4.5999999999999996</v>
      </c>
      <c r="BD61" s="2">
        <v>4.7</v>
      </c>
      <c r="BE61" s="38">
        <v>2.7</v>
      </c>
      <c r="BF61" s="38">
        <v>4.0999999999999996</v>
      </c>
      <c r="BG61" s="38">
        <v>2.6</v>
      </c>
      <c r="BH61" s="2">
        <v>7.3</v>
      </c>
      <c r="BI61" s="38">
        <v>1.2</v>
      </c>
      <c r="BJ61" s="17"/>
      <c r="BK61" s="38">
        <v>1.2</v>
      </c>
      <c r="BL61" s="2">
        <v>1.6</v>
      </c>
      <c r="BM61" s="2">
        <v>2</v>
      </c>
      <c r="BN61" s="38">
        <v>5.7</v>
      </c>
      <c r="BO61" s="38">
        <v>2.9</v>
      </c>
      <c r="BP61" s="38">
        <v>4.7</v>
      </c>
      <c r="BR61" s="2">
        <v>6.6</v>
      </c>
      <c r="BS61" s="38">
        <v>6.1</v>
      </c>
      <c r="BT61" s="38">
        <v>2.8</v>
      </c>
      <c r="BU61" s="38">
        <v>3.3</v>
      </c>
      <c r="BV61" s="2">
        <v>9.1199999999999992</v>
      </c>
      <c r="BW61" s="2">
        <v>7.7</v>
      </c>
      <c r="BX61" s="28">
        <v>1.08</v>
      </c>
      <c r="BY61" s="2">
        <v>8.66</v>
      </c>
      <c r="BZ61" s="3">
        <v>2</v>
      </c>
      <c r="CA61" s="39">
        <v>3</v>
      </c>
      <c r="CB61" s="39">
        <v>2.7</v>
      </c>
      <c r="CC61" s="39">
        <v>2.9</v>
      </c>
      <c r="CD61" s="3">
        <v>11.7</v>
      </c>
      <c r="CE61" s="39">
        <v>0.8</v>
      </c>
      <c r="CF61" s="39">
        <v>6.1</v>
      </c>
      <c r="CG61" s="39">
        <v>3</v>
      </c>
      <c r="CH61" s="16">
        <v>1.29</v>
      </c>
      <c r="CI61" s="16">
        <v>1.02</v>
      </c>
      <c r="CJ61" s="16">
        <v>2.13</v>
      </c>
      <c r="CL61" s="34" t="s">
        <v>217</v>
      </c>
      <c r="CM61" s="28">
        <v>2.8</v>
      </c>
      <c r="CN61" s="28">
        <v>10.4</v>
      </c>
      <c r="CO61" s="28">
        <v>10.4</v>
      </c>
      <c r="CP61" s="28">
        <v>27.2</v>
      </c>
      <c r="CQ61" s="28">
        <v>21</v>
      </c>
      <c r="CR61" s="28">
        <v>17.399999999999999</v>
      </c>
      <c r="CS61" s="28">
        <v>3.22</v>
      </c>
      <c r="CT61" s="28">
        <v>3</v>
      </c>
      <c r="CU61" s="16">
        <v>3.4</v>
      </c>
      <c r="CV61" s="16">
        <v>8.8000000000000007</v>
      </c>
      <c r="CW61" s="16">
        <v>10.4</v>
      </c>
      <c r="CX61" s="16">
        <v>16.2</v>
      </c>
      <c r="CY61" s="16">
        <v>4.4000000000000004</v>
      </c>
      <c r="CZ61" s="16">
        <v>10</v>
      </c>
      <c r="DA61" s="16">
        <v>13.8</v>
      </c>
      <c r="DB61" s="16">
        <v>5.4</v>
      </c>
      <c r="DD61" s="34" t="s">
        <v>217</v>
      </c>
      <c r="DE61" s="5">
        <v>9.4</v>
      </c>
      <c r="DF61" s="5">
        <v>9.6999999999999993</v>
      </c>
      <c r="DG61" s="5"/>
      <c r="DH61" s="5"/>
      <c r="DI61" s="5"/>
      <c r="DJ61" s="5">
        <v>2.61</v>
      </c>
      <c r="DK61" s="5"/>
      <c r="DL61" s="5">
        <v>5.3</v>
      </c>
      <c r="DM61" s="5"/>
      <c r="DR61" s="2">
        <v>8.9</v>
      </c>
      <c r="DU61" s="3">
        <v>9.09</v>
      </c>
      <c r="EA61" s="34" t="s">
        <v>217</v>
      </c>
      <c r="EB61" s="3">
        <v>3.3</v>
      </c>
      <c r="EC61" s="3">
        <v>2.9</v>
      </c>
      <c r="ED61" s="3">
        <v>2.2000000000000002</v>
      </c>
      <c r="EE61" s="3">
        <v>4</v>
      </c>
      <c r="EF61" s="3">
        <v>1.5</v>
      </c>
      <c r="EG61" s="3">
        <v>0.16</v>
      </c>
      <c r="EH61" s="3">
        <v>1.7</v>
      </c>
      <c r="EI61" s="3">
        <v>0.64</v>
      </c>
      <c r="EJ61" s="3">
        <v>1.3</v>
      </c>
      <c r="EK61" s="3">
        <v>0.3</v>
      </c>
      <c r="EL61" s="3">
        <v>1.3</v>
      </c>
      <c r="EM61" s="3">
        <v>1.5</v>
      </c>
      <c r="EN61" s="3">
        <v>0.91</v>
      </c>
      <c r="EP61" s="34" t="s">
        <v>217</v>
      </c>
      <c r="EQ61" s="16">
        <v>3.02</v>
      </c>
      <c r="ER61" s="16">
        <v>2.12</v>
      </c>
      <c r="ES61" s="16">
        <v>3.63</v>
      </c>
      <c r="ET61" s="16">
        <v>1.59</v>
      </c>
      <c r="EU61" s="16">
        <v>2.96</v>
      </c>
      <c r="EV61" s="16">
        <v>2.4500000000000002</v>
      </c>
      <c r="EW61" s="16">
        <v>2.87</v>
      </c>
    </row>
    <row r="62" spans="1:153" x14ac:dyDescent="0.55000000000000004">
      <c r="A62" s="34" t="s">
        <v>218</v>
      </c>
      <c r="B62" s="2">
        <v>0.86</v>
      </c>
      <c r="C62" s="2">
        <v>0.09</v>
      </c>
      <c r="D62" s="2">
        <v>0.56000000000000005</v>
      </c>
      <c r="E62" s="2">
        <v>0.12</v>
      </c>
      <c r="F62" s="2">
        <v>0.33</v>
      </c>
      <c r="G62" s="2">
        <v>0.18</v>
      </c>
      <c r="H62" s="2">
        <v>0.18</v>
      </c>
      <c r="I62" s="2">
        <v>0.01</v>
      </c>
      <c r="J62" s="2">
        <v>0.42</v>
      </c>
      <c r="K62" s="2">
        <v>0.16</v>
      </c>
      <c r="L62" s="3">
        <v>0.22</v>
      </c>
      <c r="M62" s="3">
        <v>0.22</v>
      </c>
      <c r="N62" s="3">
        <v>0.82</v>
      </c>
      <c r="O62" s="3">
        <v>0.38</v>
      </c>
      <c r="P62" s="3">
        <v>0.37</v>
      </c>
      <c r="Q62" s="3">
        <v>0.39</v>
      </c>
      <c r="S62" s="34" t="s">
        <v>218</v>
      </c>
      <c r="T62" s="2">
        <v>2.25</v>
      </c>
      <c r="U62" s="2">
        <v>2.2400000000000002</v>
      </c>
      <c r="V62" s="2">
        <v>5.9</v>
      </c>
      <c r="W62" s="2">
        <v>4</v>
      </c>
      <c r="X62" s="2">
        <v>11</v>
      </c>
      <c r="Y62" s="2">
        <v>1.08</v>
      </c>
      <c r="Z62" s="2">
        <v>6.35</v>
      </c>
      <c r="AA62" s="2">
        <v>7.7</v>
      </c>
      <c r="AB62" s="2">
        <v>7.11</v>
      </c>
      <c r="AC62" s="2">
        <v>7.94</v>
      </c>
      <c r="AD62" s="2">
        <v>8.01</v>
      </c>
      <c r="AE62" s="2">
        <v>5.63</v>
      </c>
      <c r="AF62" s="2">
        <v>6.36</v>
      </c>
      <c r="AG62" s="36"/>
      <c r="AH62" s="2">
        <v>11.9</v>
      </c>
      <c r="AI62" s="2">
        <v>6.13</v>
      </c>
      <c r="AJ62" s="2">
        <v>2.4300000000000002</v>
      </c>
      <c r="AK62" s="2">
        <v>7.56</v>
      </c>
      <c r="AL62" s="2">
        <v>12.8</v>
      </c>
      <c r="AM62" s="2">
        <v>5.65</v>
      </c>
      <c r="AN62" s="3">
        <v>4.3600000000000003</v>
      </c>
      <c r="AO62" s="3">
        <v>2.48</v>
      </c>
      <c r="AP62" s="3">
        <v>6.11</v>
      </c>
      <c r="AQ62" s="3">
        <v>6.24</v>
      </c>
      <c r="AR62" s="3">
        <v>5.35</v>
      </c>
      <c r="AS62" s="3">
        <v>6.44</v>
      </c>
      <c r="AT62" s="3">
        <v>6.2</v>
      </c>
      <c r="AU62" s="3">
        <v>6.13</v>
      </c>
      <c r="AV62" s="3">
        <v>6.53</v>
      </c>
      <c r="AW62" s="3">
        <v>5.25</v>
      </c>
      <c r="AX62" s="3">
        <v>6.23</v>
      </c>
      <c r="AZ62" s="34" t="s">
        <v>218</v>
      </c>
      <c r="BA62" s="38">
        <v>0.8</v>
      </c>
      <c r="BB62" s="38">
        <v>0.5</v>
      </c>
      <c r="BC62" s="2">
        <v>0.6</v>
      </c>
      <c r="BD62" s="2">
        <v>0.7</v>
      </c>
      <c r="BE62" s="38">
        <v>0.4</v>
      </c>
      <c r="BF62" s="38">
        <v>0.5</v>
      </c>
      <c r="BG62" s="38">
        <v>0.3</v>
      </c>
      <c r="BH62" s="2">
        <v>0.8</v>
      </c>
      <c r="BI62" s="38">
        <v>0.2</v>
      </c>
      <c r="BJ62" s="17"/>
      <c r="BK62" s="38">
        <v>0.3</v>
      </c>
      <c r="BL62" s="2">
        <v>0.2</v>
      </c>
      <c r="BM62" s="2">
        <v>0.3</v>
      </c>
      <c r="BN62" s="38">
        <v>0.6</v>
      </c>
      <c r="BO62" s="38">
        <v>0.3</v>
      </c>
      <c r="BP62" s="38">
        <v>0.5</v>
      </c>
      <c r="BR62" s="2">
        <v>0.8</v>
      </c>
      <c r="BS62" s="38">
        <v>0.8</v>
      </c>
      <c r="BT62" s="38">
        <v>0.5</v>
      </c>
      <c r="BU62" s="38">
        <v>0.4</v>
      </c>
      <c r="BV62" s="2">
        <v>1.1000000000000001</v>
      </c>
      <c r="BW62" s="2">
        <v>1.1000000000000001</v>
      </c>
      <c r="BX62" s="28">
        <v>0.18</v>
      </c>
      <c r="BY62" s="2">
        <v>1.05</v>
      </c>
      <c r="BZ62" s="3">
        <v>0.3</v>
      </c>
      <c r="CA62" s="39">
        <v>0.4</v>
      </c>
      <c r="CB62" s="39">
        <v>0.4</v>
      </c>
      <c r="CC62" s="39">
        <v>0.4</v>
      </c>
      <c r="CD62" s="3">
        <v>1.9</v>
      </c>
      <c r="CE62" s="39">
        <v>0.2</v>
      </c>
      <c r="CF62" s="39">
        <v>0.8</v>
      </c>
      <c r="CG62" s="39">
        <v>0.4</v>
      </c>
      <c r="CH62" s="16">
        <v>0.33</v>
      </c>
      <c r="CI62" s="16">
        <v>0.21</v>
      </c>
      <c r="CJ62" s="16">
        <v>0.32</v>
      </c>
      <c r="CL62" s="34" t="s">
        <v>218</v>
      </c>
      <c r="CM62" s="28">
        <v>0.4</v>
      </c>
      <c r="CN62" s="28">
        <v>1.6</v>
      </c>
      <c r="CO62" s="28">
        <v>1.2</v>
      </c>
      <c r="CP62" s="28">
        <v>3</v>
      </c>
      <c r="CQ62" s="28">
        <v>2.6</v>
      </c>
      <c r="CR62" s="28">
        <v>1.8</v>
      </c>
      <c r="CS62" s="28">
        <v>0.48</v>
      </c>
      <c r="CT62" s="28">
        <v>0.4</v>
      </c>
      <c r="CU62" s="16">
        <v>0.6</v>
      </c>
      <c r="CV62" s="16">
        <v>1.2</v>
      </c>
      <c r="CW62" s="16">
        <v>1.4</v>
      </c>
      <c r="CX62" s="16">
        <v>2.2000000000000002</v>
      </c>
      <c r="CY62" s="16">
        <v>0.8</v>
      </c>
      <c r="CZ62" s="16">
        <v>1.4</v>
      </c>
      <c r="DA62" s="16">
        <v>2</v>
      </c>
      <c r="DB62" s="16">
        <v>0.8</v>
      </c>
      <c r="DD62" s="34" t="s">
        <v>218</v>
      </c>
      <c r="DE62" s="5">
        <v>1.3</v>
      </c>
      <c r="DF62" s="5">
        <v>1.5</v>
      </c>
      <c r="DG62" s="5">
        <v>1.3</v>
      </c>
      <c r="DH62" s="5">
        <v>1.4</v>
      </c>
      <c r="DI62" s="5">
        <v>0.71</v>
      </c>
      <c r="DJ62" s="5">
        <v>0.38</v>
      </c>
      <c r="DK62" s="5">
        <v>0.35</v>
      </c>
      <c r="DL62" s="5">
        <v>0.8</v>
      </c>
      <c r="DM62" s="5">
        <v>0.52</v>
      </c>
      <c r="DP62" s="2">
        <v>1.2</v>
      </c>
      <c r="DR62" s="2">
        <v>1.4</v>
      </c>
      <c r="DS62" s="3">
        <v>0.6</v>
      </c>
      <c r="DT62" s="3">
        <v>0.81</v>
      </c>
      <c r="DU62" s="3">
        <v>1.46</v>
      </c>
      <c r="DV62" s="3">
        <v>0.74</v>
      </c>
      <c r="DW62" s="3">
        <v>0.65</v>
      </c>
      <c r="DX62" s="3">
        <v>0.94</v>
      </c>
      <c r="EA62" s="34" t="s">
        <v>218</v>
      </c>
      <c r="EB62" s="3">
        <v>0.47</v>
      </c>
      <c r="EC62" s="3">
        <v>0.39</v>
      </c>
      <c r="ED62" s="3">
        <v>0.35</v>
      </c>
      <c r="EE62" s="3">
        <v>0.42</v>
      </c>
      <c r="EF62" s="3">
        <v>0.27</v>
      </c>
      <c r="EG62" s="3">
        <v>0.96</v>
      </c>
      <c r="EH62" s="3">
        <v>0.37</v>
      </c>
      <c r="EI62" s="3">
        <v>0.13</v>
      </c>
      <c r="EJ62" s="3">
        <v>0.22</v>
      </c>
      <c r="EK62" s="3">
        <v>5.1999999999999998E-2</v>
      </c>
      <c r="EL62" s="3">
        <v>0.24</v>
      </c>
      <c r="EM62" s="3">
        <v>0.25</v>
      </c>
      <c r="EN62" s="3">
        <v>0.16</v>
      </c>
      <c r="EP62" s="34" t="s">
        <v>218</v>
      </c>
      <c r="EQ62" s="16">
        <v>0.39</v>
      </c>
      <c r="ER62" s="16">
        <v>0.32</v>
      </c>
      <c r="ES62" s="16">
        <v>0.56999999999999995</v>
      </c>
      <c r="ET62" s="16">
        <v>0.36</v>
      </c>
      <c r="EU62" s="16">
        <v>0.44</v>
      </c>
      <c r="EV62" s="16">
        <v>0.26</v>
      </c>
      <c r="EW62" s="16">
        <v>0.82</v>
      </c>
    </row>
    <row r="63" spans="1:153" x14ac:dyDescent="0.55000000000000004">
      <c r="A63" s="34" t="s">
        <v>219</v>
      </c>
      <c r="B63" s="2">
        <v>4.79</v>
      </c>
      <c r="C63" s="2">
        <v>0.49</v>
      </c>
      <c r="D63" s="2">
        <v>2.74</v>
      </c>
      <c r="E63" s="2">
        <v>0.57999999999999996</v>
      </c>
      <c r="F63" s="2">
        <v>1.26</v>
      </c>
      <c r="G63" s="2">
        <v>0.64</v>
      </c>
      <c r="H63" s="2">
        <v>0.75</v>
      </c>
      <c r="I63" s="5" t="s">
        <v>220</v>
      </c>
      <c r="J63" s="2">
        <v>2.06</v>
      </c>
      <c r="K63" s="2">
        <v>0.76</v>
      </c>
      <c r="L63" s="3">
        <v>0.76</v>
      </c>
      <c r="M63" s="3">
        <v>1.02</v>
      </c>
      <c r="N63" s="3">
        <v>4.01</v>
      </c>
      <c r="O63" s="3">
        <v>2.15</v>
      </c>
      <c r="P63" s="3">
        <v>1.68</v>
      </c>
      <c r="Q63" s="3">
        <v>1.39</v>
      </c>
      <c r="S63" s="34" t="s">
        <v>219</v>
      </c>
      <c r="T63" s="2">
        <v>12.1</v>
      </c>
      <c r="U63" s="2">
        <v>11.9</v>
      </c>
      <c r="V63" s="2">
        <v>34</v>
      </c>
      <c r="W63" s="2">
        <v>21.2</v>
      </c>
      <c r="X63" s="2">
        <v>58.1</v>
      </c>
      <c r="Y63" s="2">
        <v>7.5</v>
      </c>
      <c r="Z63" s="2">
        <v>34.5</v>
      </c>
      <c r="AA63" s="2">
        <v>39.200000000000003</v>
      </c>
      <c r="AB63" s="2">
        <v>37.700000000000003</v>
      </c>
      <c r="AC63" s="2">
        <v>38.299999999999997</v>
      </c>
      <c r="AD63" s="2">
        <v>44.3</v>
      </c>
      <c r="AE63" s="2">
        <v>31.5</v>
      </c>
      <c r="AF63" s="2">
        <v>29.5</v>
      </c>
      <c r="AG63" s="36"/>
      <c r="AH63" s="2">
        <v>64</v>
      </c>
      <c r="AI63" s="2">
        <v>39.299999999999997</v>
      </c>
      <c r="AJ63" s="2">
        <v>17.5</v>
      </c>
      <c r="AK63" s="2">
        <v>36</v>
      </c>
      <c r="AL63" s="2">
        <v>64.599999999999994</v>
      </c>
      <c r="AM63" s="2">
        <v>31.6</v>
      </c>
      <c r="AN63" s="3">
        <v>30.6</v>
      </c>
      <c r="AO63" s="3">
        <v>10.8</v>
      </c>
      <c r="AP63" s="3">
        <v>32.6</v>
      </c>
      <c r="AQ63" s="3">
        <v>28.1</v>
      </c>
      <c r="AR63" s="3">
        <v>33</v>
      </c>
      <c r="AS63" s="3">
        <v>34.1</v>
      </c>
      <c r="AT63" s="3">
        <v>33.5</v>
      </c>
      <c r="AU63" s="3">
        <v>39.1</v>
      </c>
      <c r="AV63" s="3">
        <v>30.8</v>
      </c>
      <c r="AW63" s="3">
        <v>32.5</v>
      </c>
      <c r="AX63" s="3">
        <v>36.5</v>
      </c>
      <c r="AZ63" s="34" t="s">
        <v>219</v>
      </c>
      <c r="BA63" s="38">
        <v>4.3</v>
      </c>
      <c r="BB63" s="38">
        <v>2.4</v>
      </c>
      <c r="BC63" s="2">
        <v>2.2999999999999998</v>
      </c>
      <c r="BD63" s="2">
        <v>3.3</v>
      </c>
      <c r="BE63" s="38">
        <v>1.9</v>
      </c>
      <c r="BF63" s="38">
        <v>2.2000000000000002</v>
      </c>
      <c r="BG63" s="38">
        <v>1.9</v>
      </c>
      <c r="BH63" s="2">
        <v>3.1</v>
      </c>
      <c r="BI63" s="38">
        <v>0.8</v>
      </c>
      <c r="BJ63" s="17"/>
      <c r="BK63" s="38">
        <v>2</v>
      </c>
      <c r="BL63" s="2">
        <v>0.3</v>
      </c>
      <c r="BM63" s="2">
        <v>1.2</v>
      </c>
      <c r="BN63" s="38">
        <v>2.6</v>
      </c>
      <c r="BO63" s="38">
        <v>1.7</v>
      </c>
      <c r="BP63" s="38">
        <v>2.2000000000000002</v>
      </c>
      <c r="BR63" s="2">
        <v>3.7</v>
      </c>
      <c r="BS63" s="38">
        <v>3.2</v>
      </c>
      <c r="BT63" s="38">
        <v>3.8</v>
      </c>
      <c r="BU63" s="38">
        <v>2</v>
      </c>
      <c r="BV63" s="2">
        <v>5.3</v>
      </c>
      <c r="BW63" s="2">
        <v>4.9000000000000004</v>
      </c>
      <c r="BX63" s="28">
        <v>1.48</v>
      </c>
      <c r="BY63" s="2">
        <v>4.76</v>
      </c>
      <c r="BZ63" s="3">
        <v>1.2</v>
      </c>
      <c r="CA63" s="39">
        <v>2.2999999999999998</v>
      </c>
      <c r="CB63" s="39">
        <v>1.9</v>
      </c>
      <c r="CC63" s="39">
        <v>2.7</v>
      </c>
      <c r="CD63" s="3">
        <v>10.7</v>
      </c>
      <c r="CE63" s="39">
        <v>0.9</v>
      </c>
      <c r="CF63" s="39">
        <v>3.7</v>
      </c>
      <c r="CG63" s="39">
        <v>2</v>
      </c>
      <c r="CH63" s="16">
        <v>2.96</v>
      </c>
      <c r="CI63" s="16">
        <v>1.56</v>
      </c>
      <c r="CJ63" s="16">
        <v>1.28</v>
      </c>
      <c r="CL63" s="34" t="s">
        <v>219</v>
      </c>
      <c r="CM63" s="28">
        <v>2.4</v>
      </c>
      <c r="CN63" s="28">
        <v>8.4</v>
      </c>
      <c r="CO63" s="28">
        <v>5.8</v>
      </c>
      <c r="CP63" s="28">
        <v>15.2</v>
      </c>
      <c r="CQ63" s="28">
        <v>12.8</v>
      </c>
      <c r="CR63" s="28">
        <v>8.1999999999999993</v>
      </c>
      <c r="CS63" s="28">
        <v>2.17</v>
      </c>
      <c r="CT63" s="28">
        <v>3</v>
      </c>
      <c r="CU63" s="16">
        <v>3.4</v>
      </c>
      <c r="CV63" s="16">
        <v>6.4</v>
      </c>
      <c r="CW63" s="16">
        <v>8.1999999999999993</v>
      </c>
      <c r="CX63" s="16">
        <v>11.4</v>
      </c>
      <c r="CY63" s="16">
        <v>4.4000000000000004</v>
      </c>
      <c r="CZ63" s="16">
        <v>7.2</v>
      </c>
      <c r="DA63" s="16">
        <v>9.6</v>
      </c>
      <c r="DB63" s="16">
        <v>4.5999999999999996</v>
      </c>
      <c r="DD63" s="34" t="s">
        <v>219</v>
      </c>
      <c r="DE63" s="5">
        <v>9</v>
      </c>
      <c r="DF63" s="5">
        <v>5.5</v>
      </c>
      <c r="DG63" s="5"/>
      <c r="DH63" s="5"/>
      <c r="DI63" s="5"/>
      <c r="DJ63" s="5">
        <v>1.56</v>
      </c>
      <c r="DK63" s="5"/>
      <c r="DL63" s="5">
        <v>5.0999999999999996</v>
      </c>
      <c r="DM63" s="5"/>
      <c r="DR63" s="2">
        <v>8.5</v>
      </c>
      <c r="DU63" s="3">
        <v>6.25</v>
      </c>
      <c r="EA63" s="34" t="s">
        <v>219</v>
      </c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P63" s="34" t="s">
        <v>219</v>
      </c>
      <c r="EQ63" s="16">
        <v>1.71</v>
      </c>
      <c r="ER63" s="16">
        <v>2.75</v>
      </c>
      <c r="ES63" s="16">
        <v>3.42</v>
      </c>
      <c r="ET63" s="16">
        <v>2.62</v>
      </c>
      <c r="EU63" s="16">
        <v>2.2799999999999998</v>
      </c>
      <c r="EV63" s="16">
        <v>1.18</v>
      </c>
      <c r="EW63" s="16">
        <v>6.87</v>
      </c>
    </row>
    <row r="64" spans="1:153" x14ac:dyDescent="0.55000000000000004">
      <c r="A64" s="34" t="s">
        <v>221</v>
      </c>
      <c r="B64" s="2">
        <v>0.92</v>
      </c>
      <c r="C64" s="2">
        <v>0.1</v>
      </c>
      <c r="D64" s="2">
        <v>0.56000000000000005</v>
      </c>
      <c r="E64" s="2">
        <v>0.12</v>
      </c>
      <c r="F64" s="2">
        <v>0.24</v>
      </c>
      <c r="G64" s="2">
        <v>0.12</v>
      </c>
      <c r="H64" s="2">
        <v>0.11</v>
      </c>
      <c r="I64" s="5" t="s">
        <v>176</v>
      </c>
      <c r="J64" s="2">
        <v>0.33</v>
      </c>
      <c r="K64" s="2">
        <v>0.17</v>
      </c>
      <c r="L64" s="3">
        <v>0.14000000000000001</v>
      </c>
      <c r="M64" s="3">
        <v>0.17</v>
      </c>
      <c r="N64" s="3">
        <v>0.75</v>
      </c>
      <c r="O64" s="3">
        <v>0.38</v>
      </c>
      <c r="P64" s="3">
        <v>0.36</v>
      </c>
      <c r="Q64" s="3">
        <v>0.27</v>
      </c>
      <c r="S64" s="34" t="s">
        <v>221</v>
      </c>
      <c r="T64" s="2">
        <v>2.73</v>
      </c>
      <c r="U64" s="2">
        <v>2.75</v>
      </c>
      <c r="V64" s="2">
        <v>8.1</v>
      </c>
      <c r="W64" s="2">
        <v>4.7300000000000004</v>
      </c>
      <c r="X64" s="2">
        <v>12.4</v>
      </c>
      <c r="Y64" s="2">
        <v>1.53</v>
      </c>
      <c r="Z64" s="2">
        <v>7.9</v>
      </c>
      <c r="AA64" s="2">
        <v>8.6300000000000008</v>
      </c>
      <c r="AB64" s="2">
        <v>8.57</v>
      </c>
      <c r="AC64" s="2">
        <v>8.09</v>
      </c>
      <c r="AD64" s="2">
        <v>10.1</v>
      </c>
      <c r="AE64" s="2">
        <v>7.12</v>
      </c>
      <c r="AF64" s="2">
        <v>6.16</v>
      </c>
      <c r="AG64" s="36"/>
      <c r="AH64" s="2">
        <v>14.2</v>
      </c>
      <c r="AI64" s="2">
        <v>7.61</v>
      </c>
      <c r="AJ64" s="2">
        <v>3.64</v>
      </c>
      <c r="AK64" s="2">
        <v>7.6</v>
      </c>
      <c r="AL64" s="2">
        <v>13.8</v>
      </c>
      <c r="AM64" s="2">
        <v>7.29</v>
      </c>
      <c r="AN64" s="3">
        <v>6.53</v>
      </c>
      <c r="AO64" s="3">
        <v>2.06</v>
      </c>
      <c r="AP64" s="3">
        <v>7.3</v>
      </c>
      <c r="AQ64" s="3">
        <v>5.5</v>
      </c>
      <c r="AR64" s="3">
        <v>6.43</v>
      </c>
      <c r="AS64" s="3">
        <v>7.59</v>
      </c>
      <c r="AT64" s="3">
        <v>7.52</v>
      </c>
      <c r="AU64" s="3">
        <v>7.75</v>
      </c>
      <c r="AV64" s="3">
        <v>6.24</v>
      </c>
      <c r="AW64" s="3">
        <v>6.27</v>
      </c>
      <c r="AX64" s="3">
        <v>6.64</v>
      </c>
      <c r="AZ64" s="34" t="s">
        <v>221</v>
      </c>
      <c r="BA64" s="38">
        <v>0.8</v>
      </c>
      <c r="BB64" s="38">
        <v>0.4</v>
      </c>
      <c r="BC64" s="2">
        <v>0.42</v>
      </c>
      <c r="BD64" s="2">
        <v>0.6</v>
      </c>
      <c r="BE64" s="38">
        <v>0.4</v>
      </c>
      <c r="BF64" s="38">
        <v>0.4</v>
      </c>
      <c r="BG64" s="38">
        <v>0.4</v>
      </c>
      <c r="BH64" s="2">
        <v>0.54</v>
      </c>
      <c r="BI64" s="38">
        <v>0.1</v>
      </c>
      <c r="BJ64" s="17"/>
      <c r="BK64" s="38">
        <v>0.5</v>
      </c>
      <c r="BL64" s="2">
        <v>0.18</v>
      </c>
      <c r="BM64" s="2">
        <v>0.24</v>
      </c>
      <c r="BN64" s="38">
        <v>0.4</v>
      </c>
      <c r="BO64" s="38">
        <v>0.3</v>
      </c>
      <c r="BP64" s="38">
        <v>0.3</v>
      </c>
      <c r="BR64" s="2">
        <v>0.66</v>
      </c>
      <c r="BS64" s="38">
        <v>0.6</v>
      </c>
      <c r="BT64" s="38">
        <v>0.8</v>
      </c>
      <c r="BU64" s="38">
        <v>0.4</v>
      </c>
      <c r="BW64" s="2">
        <v>1.05</v>
      </c>
      <c r="BY64" s="2">
        <v>0.87</v>
      </c>
      <c r="BZ64" s="3">
        <v>0.24</v>
      </c>
      <c r="CA64" s="39">
        <v>0.4</v>
      </c>
      <c r="CB64" s="39">
        <v>0.4</v>
      </c>
      <c r="CC64" s="39">
        <v>0.6</v>
      </c>
      <c r="CD64" s="3">
        <v>2.19</v>
      </c>
      <c r="CE64" s="39">
        <v>0.2</v>
      </c>
      <c r="CF64" s="39">
        <v>0.6</v>
      </c>
      <c r="CG64" s="39">
        <v>0.43</v>
      </c>
      <c r="CH64" s="13"/>
      <c r="CI64" s="13"/>
      <c r="CJ64" s="13"/>
      <c r="CL64" s="34" t="s">
        <v>221</v>
      </c>
      <c r="CM64" s="28"/>
      <c r="CN64" s="28"/>
      <c r="CO64" s="28"/>
      <c r="CP64" s="28"/>
      <c r="CQ64" s="28"/>
      <c r="CR64" s="28"/>
      <c r="CS64" s="5">
        <v>0.42</v>
      </c>
      <c r="CT64" s="28"/>
      <c r="CU64" s="16"/>
      <c r="CV64" s="16"/>
      <c r="CW64" s="16"/>
      <c r="CX64" s="16"/>
      <c r="CY64" s="16"/>
      <c r="CZ64" s="16"/>
      <c r="DA64" s="16"/>
      <c r="DB64" s="16"/>
      <c r="DD64" s="34" t="s">
        <v>221</v>
      </c>
      <c r="DE64" s="5">
        <v>1.77</v>
      </c>
      <c r="DF64" s="5">
        <v>1.01</v>
      </c>
      <c r="DG64" s="5"/>
      <c r="DH64" s="5"/>
      <c r="DI64" s="5"/>
      <c r="DJ64" s="5">
        <v>0.3</v>
      </c>
      <c r="DK64" s="5"/>
      <c r="DL64" s="5">
        <v>0.94</v>
      </c>
      <c r="DM64" s="5"/>
      <c r="DR64" s="2">
        <v>1.57</v>
      </c>
      <c r="DU64" s="3">
        <v>1.22</v>
      </c>
      <c r="EA64" s="34" t="s">
        <v>221</v>
      </c>
      <c r="EB64" s="3">
        <v>1.2</v>
      </c>
      <c r="EC64" s="3">
        <v>0.47</v>
      </c>
      <c r="ED64" s="3">
        <v>0.6</v>
      </c>
      <c r="EE64" s="3">
        <v>0.5</v>
      </c>
      <c r="EF64" s="3">
        <v>0.34</v>
      </c>
      <c r="EG64" s="3">
        <v>0.47</v>
      </c>
      <c r="EH64" s="3">
        <v>1</v>
      </c>
      <c r="EI64" s="3">
        <v>0.4</v>
      </c>
      <c r="EJ64" s="3">
        <v>0.45</v>
      </c>
      <c r="EK64" s="3"/>
      <c r="EL64" s="3"/>
      <c r="EM64" s="3">
        <v>0.31</v>
      </c>
      <c r="EN64" s="3">
        <v>0.27</v>
      </c>
      <c r="EP64" s="34" t="s">
        <v>221</v>
      </c>
      <c r="EQ64" s="13"/>
      <c r="ER64" s="13"/>
      <c r="ES64" s="13"/>
      <c r="ET64" s="13"/>
      <c r="EU64" s="13"/>
      <c r="EV64" s="13"/>
      <c r="EW64" s="13"/>
    </row>
    <row r="65" spans="1:153" x14ac:dyDescent="0.55000000000000004">
      <c r="A65" s="34" t="s">
        <v>222</v>
      </c>
      <c r="B65" s="2">
        <v>2.5</v>
      </c>
      <c r="C65" s="2">
        <v>0.31</v>
      </c>
      <c r="D65" s="2">
        <v>1.59</v>
      </c>
      <c r="E65" s="2">
        <v>0.35</v>
      </c>
      <c r="F65" s="2">
        <v>0.64</v>
      </c>
      <c r="G65" s="2">
        <v>0.34</v>
      </c>
      <c r="H65" s="2">
        <v>0.25</v>
      </c>
      <c r="I65" s="2">
        <v>0.04</v>
      </c>
      <c r="J65" s="2">
        <v>1.03</v>
      </c>
      <c r="K65" s="2">
        <v>0.42</v>
      </c>
      <c r="L65" s="3">
        <v>0.41</v>
      </c>
      <c r="M65" s="3">
        <v>0.48</v>
      </c>
      <c r="N65" s="3">
        <v>2.23</v>
      </c>
      <c r="O65" s="3">
        <v>0.99</v>
      </c>
      <c r="P65" s="3">
        <v>0.96</v>
      </c>
      <c r="Q65" s="3">
        <v>0.72</v>
      </c>
      <c r="S65" s="34" t="s">
        <v>222</v>
      </c>
      <c r="T65" s="2">
        <v>7.95</v>
      </c>
      <c r="U65" s="2">
        <v>8.49</v>
      </c>
      <c r="V65" s="2">
        <v>25.5</v>
      </c>
      <c r="W65" s="2">
        <v>13.8</v>
      </c>
      <c r="X65" s="2">
        <v>33.6</v>
      </c>
      <c r="Y65" s="2">
        <v>5</v>
      </c>
      <c r="Z65" s="2">
        <v>23.8</v>
      </c>
      <c r="AA65" s="2">
        <v>24.8</v>
      </c>
      <c r="AB65" s="2">
        <v>24.9</v>
      </c>
      <c r="AC65" s="2">
        <v>22</v>
      </c>
      <c r="AD65" s="2">
        <v>30.1</v>
      </c>
      <c r="AE65" s="2">
        <v>21.6</v>
      </c>
      <c r="AF65" s="2">
        <v>16.399999999999999</v>
      </c>
      <c r="AG65" s="36"/>
      <c r="AH65" s="2">
        <v>39.9</v>
      </c>
      <c r="AI65" s="2">
        <v>24.4</v>
      </c>
      <c r="AJ65" s="2">
        <v>12.5</v>
      </c>
      <c r="AK65" s="2">
        <v>20.6</v>
      </c>
      <c r="AL65" s="2">
        <v>38.1</v>
      </c>
      <c r="AM65" s="2">
        <v>22.2</v>
      </c>
      <c r="AN65" s="3">
        <v>17.7</v>
      </c>
      <c r="AO65" s="3">
        <v>5.53</v>
      </c>
      <c r="AP65" s="3">
        <v>21.9</v>
      </c>
      <c r="AQ65" s="3">
        <v>14.4</v>
      </c>
      <c r="AR65" s="3">
        <v>20.8</v>
      </c>
      <c r="AS65" s="3">
        <v>21.9</v>
      </c>
      <c r="AT65" s="3">
        <v>22.4</v>
      </c>
      <c r="AU65" s="3">
        <v>25.4</v>
      </c>
      <c r="AV65" s="3">
        <v>17</v>
      </c>
      <c r="AW65" s="3">
        <v>20.100000000000001</v>
      </c>
      <c r="AX65" s="3">
        <v>19.7</v>
      </c>
      <c r="AZ65" s="34" t="s">
        <v>222</v>
      </c>
      <c r="BA65" s="38">
        <v>1.9</v>
      </c>
      <c r="BB65" s="38">
        <v>1.2</v>
      </c>
      <c r="BC65" s="2">
        <v>1</v>
      </c>
      <c r="BD65" s="2">
        <v>1.4</v>
      </c>
      <c r="BE65" s="38">
        <v>1</v>
      </c>
      <c r="BF65" s="38">
        <v>1.2</v>
      </c>
      <c r="BG65" s="38">
        <v>1.1000000000000001</v>
      </c>
      <c r="BH65" s="2">
        <v>1.8</v>
      </c>
      <c r="BI65" s="38">
        <v>0.4</v>
      </c>
      <c r="BJ65" s="17"/>
      <c r="BK65" s="38">
        <v>1.4</v>
      </c>
      <c r="BL65" s="2">
        <v>0.5</v>
      </c>
      <c r="BM65" s="2">
        <v>0.7</v>
      </c>
      <c r="BN65" s="38">
        <v>0.9</v>
      </c>
      <c r="BO65" s="38">
        <v>0.8</v>
      </c>
      <c r="BP65" s="38">
        <v>0.7</v>
      </c>
      <c r="BR65" s="2">
        <v>1.6</v>
      </c>
      <c r="BS65" s="38">
        <v>1.5</v>
      </c>
      <c r="BT65" s="38">
        <v>2.7</v>
      </c>
      <c r="BU65" s="38">
        <v>1.1000000000000001</v>
      </c>
      <c r="BW65" s="2">
        <v>3</v>
      </c>
      <c r="BX65" s="28">
        <v>1.08</v>
      </c>
      <c r="BY65" s="2">
        <v>2.19</v>
      </c>
      <c r="BZ65" s="3">
        <v>0.7</v>
      </c>
      <c r="CA65" s="39">
        <v>1.1000000000000001</v>
      </c>
      <c r="CB65" s="39">
        <v>0.7</v>
      </c>
      <c r="CC65" s="39">
        <v>1.7</v>
      </c>
      <c r="CD65" s="3">
        <v>5.9</v>
      </c>
      <c r="CE65" s="39">
        <v>0.7</v>
      </c>
      <c r="CF65" s="39">
        <v>1.6</v>
      </c>
      <c r="CG65" s="39">
        <v>1.3</v>
      </c>
      <c r="CH65" s="16">
        <v>2.72</v>
      </c>
      <c r="CI65" s="16">
        <v>0.77</v>
      </c>
      <c r="CJ65" s="16">
        <v>0.28999999999999998</v>
      </c>
      <c r="CL65" s="34" t="s">
        <v>222</v>
      </c>
      <c r="CM65" s="28"/>
      <c r="CN65" s="28"/>
      <c r="CO65" s="28"/>
      <c r="CP65" s="28"/>
      <c r="CQ65" s="28"/>
      <c r="CR65" s="28"/>
      <c r="CS65" s="28">
        <v>1.1599999999999999</v>
      </c>
      <c r="CT65" s="28"/>
      <c r="CU65" s="16"/>
      <c r="CV65" s="16"/>
      <c r="CW65" s="16"/>
      <c r="CX65" s="16"/>
      <c r="CY65" s="16"/>
      <c r="CZ65" s="16"/>
      <c r="DA65" s="16"/>
      <c r="DB65" s="16"/>
      <c r="DD65" s="34" t="s">
        <v>222</v>
      </c>
      <c r="DE65" s="5">
        <v>5.2</v>
      </c>
      <c r="DF65" s="5">
        <v>3</v>
      </c>
      <c r="DG65" s="5"/>
      <c r="DH65" s="5"/>
      <c r="DI65" s="5"/>
      <c r="DJ65" s="5">
        <v>0.87</v>
      </c>
      <c r="DK65" s="5"/>
      <c r="DL65" s="5">
        <v>3</v>
      </c>
      <c r="DM65" s="5"/>
      <c r="DR65" s="2">
        <v>4.5</v>
      </c>
      <c r="DU65" s="3">
        <v>3.3</v>
      </c>
      <c r="EA65" s="34" t="s">
        <v>222</v>
      </c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P65" s="34" t="s">
        <v>222</v>
      </c>
      <c r="EQ65" s="16">
        <v>0.68</v>
      </c>
      <c r="ER65" s="16">
        <v>2.46</v>
      </c>
      <c r="ES65" s="16">
        <v>2.4</v>
      </c>
      <c r="ET65" s="16">
        <v>1.37</v>
      </c>
      <c r="EU65" s="16">
        <v>0.98</v>
      </c>
      <c r="EV65" s="16">
        <v>0.31</v>
      </c>
      <c r="EW65" s="16">
        <v>5.81</v>
      </c>
    </row>
    <row r="66" spans="1:153" x14ac:dyDescent="0.55000000000000004">
      <c r="A66" s="34" t="s">
        <v>223</v>
      </c>
      <c r="B66" s="2">
        <v>0.38</v>
      </c>
      <c r="C66" s="2">
        <v>0.06</v>
      </c>
      <c r="D66" s="2">
        <v>0.21</v>
      </c>
      <c r="E66" s="2">
        <v>0.05</v>
      </c>
      <c r="F66" s="2">
        <v>0.08</v>
      </c>
      <c r="G66" s="5" t="s">
        <v>220</v>
      </c>
      <c r="H66" s="5" t="s">
        <v>220</v>
      </c>
      <c r="I66" s="2">
        <v>0.01</v>
      </c>
      <c r="J66" s="2">
        <v>0.13</v>
      </c>
      <c r="K66" s="5">
        <v>0.06</v>
      </c>
      <c r="L66" s="13" t="s">
        <v>220</v>
      </c>
      <c r="M66" s="3">
        <v>0.06</v>
      </c>
      <c r="N66" s="3">
        <v>0.31</v>
      </c>
      <c r="O66" s="3">
        <v>0.13</v>
      </c>
      <c r="P66" s="13">
        <v>0.12</v>
      </c>
      <c r="Q66" s="13">
        <v>0.08</v>
      </c>
      <c r="S66" s="34" t="s">
        <v>223</v>
      </c>
      <c r="T66" s="2">
        <v>1.1000000000000001</v>
      </c>
      <c r="U66" s="2">
        <v>1.1399999999999999</v>
      </c>
      <c r="V66" s="2">
        <v>3.54</v>
      </c>
      <c r="W66" s="2">
        <v>1.8</v>
      </c>
      <c r="X66" s="2">
        <v>3.92</v>
      </c>
      <c r="Y66" s="2">
        <v>0.81</v>
      </c>
      <c r="Z66" s="2">
        <v>3.29</v>
      </c>
      <c r="AA66" s="2">
        <v>3</v>
      </c>
      <c r="AB66" s="2">
        <v>3.25</v>
      </c>
      <c r="AC66" s="2">
        <v>2.65</v>
      </c>
      <c r="AD66" s="2">
        <v>3.97</v>
      </c>
      <c r="AE66" s="2">
        <v>2.97</v>
      </c>
      <c r="AF66" s="2">
        <v>1.94</v>
      </c>
      <c r="AG66" s="36"/>
      <c r="AH66" s="2">
        <v>4.87</v>
      </c>
      <c r="AI66" s="2">
        <v>3.67</v>
      </c>
      <c r="AJ66" s="2">
        <v>1.91</v>
      </c>
      <c r="AK66" s="2">
        <v>2.5299999999999998</v>
      </c>
      <c r="AL66" s="2">
        <v>4.7300000000000004</v>
      </c>
      <c r="AM66" s="2">
        <v>2.97</v>
      </c>
      <c r="AN66" s="3">
        <v>2.2799999999999998</v>
      </c>
      <c r="AO66" s="3">
        <v>0.67</v>
      </c>
      <c r="AP66" s="3">
        <v>2.99</v>
      </c>
      <c r="AQ66" s="3">
        <v>1.61</v>
      </c>
      <c r="AR66" s="3">
        <v>3.04</v>
      </c>
      <c r="AS66" s="3">
        <v>2.74</v>
      </c>
      <c r="AT66" s="3">
        <v>2.91</v>
      </c>
      <c r="AU66" s="3">
        <v>3.7</v>
      </c>
      <c r="AV66" s="3">
        <v>2.14</v>
      </c>
      <c r="AW66" s="3">
        <v>2.91</v>
      </c>
      <c r="AX66" s="3">
        <v>2.76</v>
      </c>
      <c r="AZ66" s="34" t="s">
        <v>223</v>
      </c>
      <c r="BA66" s="38">
        <v>0.3</v>
      </c>
      <c r="BB66" s="38">
        <v>0.1</v>
      </c>
      <c r="BC66" s="2">
        <v>0.1</v>
      </c>
      <c r="BD66" s="2">
        <v>0.2</v>
      </c>
      <c r="BE66" s="38">
        <v>0.1</v>
      </c>
      <c r="BF66" s="38">
        <v>0.2</v>
      </c>
      <c r="BG66" s="38">
        <v>0.2</v>
      </c>
      <c r="BH66" s="2">
        <v>0.2</v>
      </c>
      <c r="BI66" s="38">
        <v>0.1</v>
      </c>
      <c r="BJ66" s="17"/>
      <c r="BK66" s="38">
        <v>0.2</v>
      </c>
      <c r="BL66" s="2" t="s">
        <v>224</v>
      </c>
      <c r="BM66" s="2">
        <v>0.1</v>
      </c>
      <c r="BN66" s="38">
        <v>0.1</v>
      </c>
      <c r="BO66" s="38">
        <v>0.1</v>
      </c>
      <c r="BP66" s="38">
        <v>0.1</v>
      </c>
      <c r="BR66" s="2">
        <v>0.2</v>
      </c>
      <c r="BS66" s="38">
        <v>0.2</v>
      </c>
      <c r="BT66" s="38">
        <v>0.4</v>
      </c>
      <c r="BU66" s="38">
        <v>0.1</v>
      </c>
      <c r="BV66" s="2">
        <v>0.22</v>
      </c>
      <c r="BW66" s="2">
        <v>0.4</v>
      </c>
      <c r="BX66" s="28">
        <v>0.19</v>
      </c>
      <c r="BY66" s="2">
        <v>0.33</v>
      </c>
      <c r="BZ66" s="3">
        <v>0.1</v>
      </c>
      <c r="CA66" s="39">
        <v>0.2</v>
      </c>
      <c r="CB66" s="39">
        <v>0.1</v>
      </c>
      <c r="CC66" s="39">
        <v>0.3</v>
      </c>
      <c r="CD66" s="3">
        <v>0.8</v>
      </c>
      <c r="CE66" s="39">
        <v>0.1</v>
      </c>
      <c r="CF66" s="39">
        <v>0.2</v>
      </c>
      <c r="CG66" s="39">
        <v>0.2</v>
      </c>
      <c r="CH66" s="16">
        <v>0.59</v>
      </c>
      <c r="CI66" s="16">
        <v>0.1</v>
      </c>
      <c r="CJ66" s="16">
        <v>0.05</v>
      </c>
      <c r="CL66" s="34" t="s">
        <v>223</v>
      </c>
      <c r="CM66" s="28">
        <v>0.2</v>
      </c>
      <c r="CN66" s="28">
        <v>0.2</v>
      </c>
      <c r="CO66" s="28">
        <v>0.2</v>
      </c>
      <c r="CP66" s="28">
        <v>1</v>
      </c>
      <c r="CQ66" s="28">
        <v>0.8</v>
      </c>
      <c r="CR66" s="28">
        <v>0.4</v>
      </c>
      <c r="CS66" s="28">
        <v>0.17</v>
      </c>
      <c r="CT66" s="28">
        <v>0.2</v>
      </c>
      <c r="CU66" s="16">
        <v>0.2</v>
      </c>
      <c r="CV66" s="16">
        <v>0.2</v>
      </c>
      <c r="CW66" s="16">
        <v>0.6</v>
      </c>
      <c r="CX66" s="16">
        <v>0.6</v>
      </c>
      <c r="CY66" s="16">
        <v>0.4</v>
      </c>
      <c r="CZ66" s="16">
        <v>0.4</v>
      </c>
      <c r="DA66" s="16">
        <v>0.4</v>
      </c>
      <c r="DB66" s="16">
        <v>0.4</v>
      </c>
      <c r="DD66" s="34" t="s">
        <v>223</v>
      </c>
      <c r="DE66" s="5">
        <v>0.7</v>
      </c>
      <c r="DF66" s="5">
        <v>0.4</v>
      </c>
      <c r="DG66" s="5"/>
      <c r="DH66" s="5"/>
      <c r="DI66" s="5"/>
      <c r="DJ66" s="5">
        <v>0.12</v>
      </c>
      <c r="DK66" s="5"/>
      <c r="DL66" s="5">
        <v>0.4</v>
      </c>
      <c r="DM66" s="5"/>
      <c r="DR66" s="2">
        <v>0.6</v>
      </c>
      <c r="DU66" s="3">
        <v>0.4</v>
      </c>
      <c r="EA66" s="34" t="s">
        <v>223</v>
      </c>
      <c r="EB66" s="3">
        <v>0.28000000000000003</v>
      </c>
      <c r="EC66" s="3">
        <v>0.17</v>
      </c>
      <c r="ED66" s="3">
        <v>0.13</v>
      </c>
      <c r="EE66" s="3">
        <v>0.13</v>
      </c>
      <c r="EF66" s="3">
        <v>0.1</v>
      </c>
      <c r="EG66" s="3">
        <v>9.6000000000000002E-2</v>
      </c>
      <c r="EH66" s="3">
        <v>0.21</v>
      </c>
      <c r="EI66" s="3">
        <v>7.0000000000000007E-2</v>
      </c>
      <c r="EJ66" s="3">
        <v>0.13</v>
      </c>
      <c r="EK66" s="3">
        <v>2.5999999999999999E-2</v>
      </c>
      <c r="EL66" s="3">
        <v>0.11</v>
      </c>
      <c r="EM66" s="3">
        <v>0.11</v>
      </c>
      <c r="EN66" s="3">
        <v>0.11</v>
      </c>
      <c r="EP66" s="34" t="s">
        <v>223</v>
      </c>
      <c r="EQ66" s="16">
        <v>0.09</v>
      </c>
      <c r="ER66" s="16">
        <v>0.37</v>
      </c>
      <c r="ES66" s="16">
        <v>0.39</v>
      </c>
      <c r="ET66" s="16">
        <v>0.28000000000000003</v>
      </c>
      <c r="EU66" s="16">
        <v>0.14000000000000001</v>
      </c>
      <c r="EV66" s="16">
        <v>0.04</v>
      </c>
      <c r="EW66" s="16">
        <v>1.0900000000000001</v>
      </c>
    </row>
    <row r="67" spans="1:153" x14ac:dyDescent="0.55000000000000004">
      <c r="A67" s="34" t="s">
        <v>225</v>
      </c>
      <c r="B67" s="2">
        <v>2.15</v>
      </c>
      <c r="C67" s="2">
        <v>0.41</v>
      </c>
      <c r="D67" s="2">
        <v>1.5</v>
      </c>
      <c r="E67" s="2">
        <v>0.39</v>
      </c>
      <c r="F67" s="2">
        <v>0.6</v>
      </c>
      <c r="G67" s="5">
        <v>0.3</v>
      </c>
      <c r="H67" s="5">
        <v>0.3</v>
      </c>
      <c r="I67" s="2">
        <v>7.0000000000000007E-2</v>
      </c>
      <c r="J67" s="2">
        <v>1</v>
      </c>
      <c r="K67" s="5">
        <v>0.4</v>
      </c>
      <c r="L67" s="13">
        <v>0.4</v>
      </c>
      <c r="M67" s="3">
        <v>0.37</v>
      </c>
      <c r="N67" s="3">
        <v>2.1</v>
      </c>
      <c r="O67" s="3">
        <v>0.8</v>
      </c>
      <c r="P67" s="13">
        <v>0.8</v>
      </c>
      <c r="Q67" s="13">
        <v>0.7</v>
      </c>
      <c r="S67" s="34" t="s">
        <v>225</v>
      </c>
      <c r="T67" s="2">
        <v>7.7</v>
      </c>
      <c r="U67" s="2">
        <v>8.1999999999999993</v>
      </c>
      <c r="V67" s="2">
        <v>24.1</v>
      </c>
      <c r="W67" s="2">
        <v>12.6</v>
      </c>
      <c r="X67" s="2">
        <v>22.7</v>
      </c>
      <c r="Y67" s="2">
        <v>5.5</v>
      </c>
      <c r="Z67" s="2">
        <v>21.8</v>
      </c>
      <c r="AA67" s="2">
        <v>18.600000000000001</v>
      </c>
      <c r="AB67" s="2">
        <v>21.7</v>
      </c>
      <c r="AC67" s="2">
        <v>16.399999999999999</v>
      </c>
      <c r="AD67" s="2">
        <v>25.6</v>
      </c>
      <c r="AE67" s="2">
        <v>20</v>
      </c>
      <c r="AF67" s="2">
        <v>11.7</v>
      </c>
      <c r="AG67" s="36"/>
      <c r="AH67" s="2">
        <v>29.8</v>
      </c>
      <c r="AI67" s="2">
        <v>24.8</v>
      </c>
      <c r="AJ67" s="2">
        <v>13.1</v>
      </c>
      <c r="AK67" s="2">
        <v>15.9</v>
      </c>
      <c r="AL67" s="2">
        <v>30.2</v>
      </c>
      <c r="AM67" s="2">
        <v>19.2</v>
      </c>
      <c r="AN67" s="3">
        <v>13.05</v>
      </c>
      <c r="AO67" s="3">
        <v>4.7</v>
      </c>
      <c r="AP67" s="3">
        <v>19.100000000000001</v>
      </c>
      <c r="AQ67" s="3">
        <v>9.9</v>
      </c>
      <c r="AR67" s="3">
        <v>20.8</v>
      </c>
      <c r="AS67" s="3">
        <v>17.100000000000001</v>
      </c>
      <c r="AT67" s="3">
        <v>18.600000000000001</v>
      </c>
      <c r="AU67" s="3">
        <v>24.5</v>
      </c>
      <c r="AV67" s="3">
        <v>13.9</v>
      </c>
      <c r="AW67" s="3">
        <v>19.399999999999999</v>
      </c>
      <c r="AX67" s="3">
        <v>17.600000000000001</v>
      </c>
      <c r="AZ67" s="34" t="s">
        <v>225</v>
      </c>
      <c r="BA67" s="38">
        <v>1.6</v>
      </c>
      <c r="BB67" s="38">
        <v>1</v>
      </c>
      <c r="BC67" s="2">
        <v>0.9</v>
      </c>
      <c r="BD67" s="2">
        <v>1.1000000000000001</v>
      </c>
      <c r="BE67" s="38">
        <v>0.8</v>
      </c>
      <c r="BF67" s="38">
        <v>1.1000000000000001</v>
      </c>
      <c r="BG67" s="38">
        <v>1.1000000000000001</v>
      </c>
      <c r="BH67" s="2">
        <v>1.8</v>
      </c>
      <c r="BI67" s="38">
        <v>0.3</v>
      </c>
      <c r="BJ67" s="17"/>
      <c r="BK67" s="38">
        <v>1.3</v>
      </c>
      <c r="BL67" s="2">
        <v>0.6</v>
      </c>
      <c r="BM67" s="2">
        <v>0.7</v>
      </c>
      <c r="BN67" s="38">
        <v>0.7</v>
      </c>
      <c r="BO67" s="38">
        <v>0.6</v>
      </c>
      <c r="BP67" s="38">
        <v>0.4</v>
      </c>
      <c r="BR67" s="2">
        <v>1.2</v>
      </c>
      <c r="BS67" s="38">
        <v>1.2</v>
      </c>
      <c r="BT67" s="38">
        <v>2.6</v>
      </c>
      <c r="BU67" s="38">
        <v>1</v>
      </c>
      <c r="BV67" s="2">
        <v>1.23</v>
      </c>
      <c r="BW67" s="2">
        <v>2.2999999999999998</v>
      </c>
      <c r="BX67" s="28">
        <v>1.1200000000000001</v>
      </c>
      <c r="BY67" s="2">
        <v>2.09</v>
      </c>
      <c r="BZ67" s="3">
        <v>0.7</v>
      </c>
      <c r="CA67" s="39">
        <v>0.8</v>
      </c>
      <c r="CB67" s="39">
        <v>0.6</v>
      </c>
      <c r="CC67" s="39">
        <v>1.5</v>
      </c>
      <c r="CD67" s="3">
        <v>5.4</v>
      </c>
      <c r="CE67" s="39">
        <v>0.7</v>
      </c>
      <c r="CF67" s="39">
        <v>1.2</v>
      </c>
      <c r="CG67" s="39">
        <v>1.3</v>
      </c>
      <c r="CH67" s="16">
        <v>5.14</v>
      </c>
      <c r="CI67" s="16">
        <v>0.83</v>
      </c>
      <c r="CJ67" s="16">
        <v>0.31</v>
      </c>
      <c r="CL67" s="34" t="s">
        <v>225</v>
      </c>
      <c r="CM67" s="28">
        <v>0.8</v>
      </c>
      <c r="CN67" s="28">
        <v>2.8</v>
      </c>
      <c r="CO67" s="28">
        <v>1.4</v>
      </c>
      <c r="CP67" s="28">
        <v>5.4</v>
      </c>
      <c r="CQ67" s="28">
        <v>5</v>
      </c>
      <c r="CR67" s="28">
        <v>2.4</v>
      </c>
      <c r="CS67" s="28">
        <v>1.1000000000000001</v>
      </c>
      <c r="CT67" s="28">
        <v>1.6</v>
      </c>
      <c r="CU67" s="16">
        <v>2</v>
      </c>
      <c r="CV67" s="16">
        <v>1.4</v>
      </c>
      <c r="CW67" s="16">
        <v>3.8</v>
      </c>
      <c r="CX67" s="16">
        <v>3.2</v>
      </c>
      <c r="CY67" s="16">
        <v>2.2000000000000002</v>
      </c>
      <c r="CZ67" s="16">
        <v>1.8</v>
      </c>
      <c r="DA67" s="16">
        <v>2.4</v>
      </c>
      <c r="DB67" s="16">
        <v>2.2000000000000002</v>
      </c>
      <c r="DD67" s="34" t="s">
        <v>225</v>
      </c>
      <c r="DE67" s="5">
        <v>4.4000000000000004</v>
      </c>
      <c r="DF67" s="5">
        <v>2.2999999999999998</v>
      </c>
      <c r="DG67" s="5">
        <v>3.8</v>
      </c>
      <c r="DH67" s="5">
        <v>3.8</v>
      </c>
      <c r="DI67" s="5">
        <v>3.8</v>
      </c>
      <c r="DJ67" s="5">
        <v>0.8</v>
      </c>
      <c r="DK67" s="5">
        <v>1.3</v>
      </c>
      <c r="DL67" s="5">
        <v>2.5</v>
      </c>
      <c r="DM67" s="5">
        <v>2.1</v>
      </c>
      <c r="DP67" s="2">
        <v>3.6</v>
      </c>
      <c r="DR67" s="2">
        <v>3.3</v>
      </c>
      <c r="DS67" s="3">
        <v>1.5</v>
      </c>
      <c r="DT67" s="3">
        <v>2.4</v>
      </c>
      <c r="DU67" s="3">
        <v>2.6</v>
      </c>
      <c r="DV67" s="3">
        <v>2.2999999999999998</v>
      </c>
      <c r="DW67" s="3">
        <v>1.8</v>
      </c>
      <c r="DX67" s="3">
        <v>2.7</v>
      </c>
      <c r="EA67" s="34" t="s">
        <v>225</v>
      </c>
      <c r="EB67" s="3">
        <v>1.9</v>
      </c>
      <c r="EC67" s="3">
        <v>1</v>
      </c>
      <c r="ED67" s="3">
        <v>0.81</v>
      </c>
      <c r="EE67" s="3">
        <v>0.63</v>
      </c>
      <c r="EF67" s="3">
        <v>0.62</v>
      </c>
      <c r="EG67" s="3">
        <v>0.65</v>
      </c>
      <c r="EH67" s="3">
        <v>1.3</v>
      </c>
      <c r="EI67" s="3">
        <v>0.43</v>
      </c>
      <c r="EJ67" s="3">
        <v>0.85</v>
      </c>
      <c r="EK67" s="3">
        <v>0.15</v>
      </c>
      <c r="EL67" s="3">
        <v>0.71</v>
      </c>
      <c r="EM67" s="3">
        <v>0.6</v>
      </c>
      <c r="EN67" s="3">
        <v>0.8</v>
      </c>
      <c r="EP67" s="34" t="s">
        <v>225</v>
      </c>
      <c r="EQ67" s="16">
        <v>0.37</v>
      </c>
      <c r="ER67" s="16">
        <v>2.5299999999999998</v>
      </c>
      <c r="ES67" s="16">
        <v>3.03</v>
      </c>
      <c r="ET67" s="16">
        <v>2.0499999999999998</v>
      </c>
      <c r="EU67" s="16">
        <v>1.03</v>
      </c>
      <c r="EV67" s="16">
        <v>0.14000000000000001</v>
      </c>
      <c r="EW67" s="16">
        <v>8.16</v>
      </c>
    </row>
    <row r="68" spans="1:153" x14ac:dyDescent="0.55000000000000004">
      <c r="A68" s="34" t="s">
        <v>226</v>
      </c>
      <c r="B68" s="2">
        <v>0.33</v>
      </c>
      <c r="C68" s="2">
        <v>0.06</v>
      </c>
      <c r="D68" s="2">
        <v>0.3</v>
      </c>
      <c r="E68" s="2">
        <v>7.0000000000000007E-2</v>
      </c>
      <c r="F68" s="2">
        <v>0.11</v>
      </c>
      <c r="G68" s="5" t="s">
        <v>220</v>
      </c>
      <c r="H68" s="5" t="s">
        <v>220</v>
      </c>
      <c r="I68" s="2">
        <v>0.01</v>
      </c>
      <c r="J68" s="2">
        <v>0.12</v>
      </c>
      <c r="K68" s="5">
        <v>0.06</v>
      </c>
      <c r="L68" s="13" t="s">
        <v>220</v>
      </c>
      <c r="M68" s="3">
        <v>0.06</v>
      </c>
      <c r="N68" s="3">
        <v>0.27</v>
      </c>
      <c r="O68" s="3">
        <v>0.12</v>
      </c>
      <c r="P68" s="13">
        <v>0.11</v>
      </c>
      <c r="Q68" s="13">
        <v>0.1</v>
      </c>
      <c r="S68" s="34" t="s">
        <v>226</v>
      </c>
      <c r="T68" s="2">
        <v>1.54</v>
      </c>
      <c r="U68" s="2">
        <v>1.7</v>
      </c>
      <c r="V68" s="2">
        <v>4.16</v>
      </c>
      <c r="W68" s="2">
        <v>2.44</v>
      </c>
      <c r="X68" s="2">
        <v>4.2</v>
      </c>
      <c r="Y68" s="2">
        <v>0.68</v>
      </c>
      <c r="Z68" s="2">
        <v>3.8</v>
      </c>
      <c r="AA68" s="2">
        <v>3.21</v>
      </c>
      <c r="AB68" s="2">
        <v>3.92</v>
      </c>
      <c r="AC68" s="2">
        <v>3.05</v>
      </c>
      <c r="AD68" s="2">
        <v>4.32</v>
      </c>
      <c r="AE68" s="2">
        <v>3.47</v>
      </c>
      <c r="AF68" s="2">
        <v>1.98</v>
      </c>
      <c r="AG68" s="36"/>
      <c r="AH68" s="2">
        <v>5</v>
      </c>
      <c r="AI68" s="2">
        <v>2.99</v>
      </c>
      <c r="AJ68" s="2">
        <v>1.71</v>
      </c>
      <c r="AK68" s="2">
        <v>2.76</v>
      </c>
      <c r="AL68" s="2">
        <v>5.0599999999999996</v>
      </c>
      <c r="AM68" s="2">
        <v>3.38</v>
      </c>
      <c r="AN68" s="3">
        <v>1.86</v>
      </c>
      <c r="AO68" s="3">
        <v>0.83</v>
      </c>
      <c r="AP68" s="3">
        <v>3.41</v>
      </c>
      <c r="AQ68" s="3">
        <v>1.57</v>
      </c>
      <c r="AR68" s="3">
        <v>2.5299999999999998</v>
      </c>
      <c r="AS68" s="3">
        <v>3</v>
      </c>
      <c r="AT68" s="3">
        <v>3.12</v>
      </c>
      <c r="AU68" s="3">
        <v>2.89</v>
      </c>
      <c r="AV68" s="3">
        <v>2.44</v>
      </c>
      <c r="AW68" s="3">
        <v>2.38</v>
      </c>
      <c r="AX68" s="3">
        <v>2</v>
      </c>
      <c r="AZ68" s="34" t="s">
        <v>226</v>
      </c>
      <c r="BA68" s="38">
        <v>0.3</v>
      </c>
      <c r="BB68" s="38">
        <v>0.1</v>
      </c>
      <c r="BC68" s="2">
        <v>0.14000000000000001</v>
      </c>
      <c r="BD68" s="2">
        <v>0.16</v>
      </c>
      <c r="BE68" s="38">
        <v>0.1</v>
      </c>
      <c r="BF68" s="38">
        <v>0.2</v>
      </c>
      <c r="BG68" s="38">
        <v>0.2</v>
      </c>
      <c r="BH68" s="2">
        <v>0.28999999999999998</v>
      </c>
      <c r="BI68" s="38">
        <v>0.1</v>
      </c>
      <c r="BJ68" s="17"/>
      <c r="BK68" s="38">
        <v>0.2</v>
      </c>
      <c r="BL68" s="2">
        <v>0.08</v>
      </c>
      <c r="BM68" s="2">
        <v>0.1</v>
      </c>
      <c r="BN68" s="38">
        <v>0.1</v>
      </c>
      <c r="BO68" s="38">
        <v>0.1</v>
      </c>
      <c r="BP68" s="38">
        <v>0.1</v>
      </c>
      <c r="BR68" s="2">
        <v>0.18</v>
      </c>
      <c r="BS68" s="38">
        <v>0.2</v>
      </c>
      <c r="BT68" s="38">
        <v>0.4</v>
      </c>
      <c r="BU68" s="38">
        <v>0.2</v>
      </c>
      <c r="BV68" s="2">
        <v>0.17</v>
      </c>
      <c r="BW68" s="2">
        <v>0.34</v>
      </c>
      <c r="BX68" s="28">
        <v>0.15</v>
      </c>
      <c r="BY68" s="2">
        <v>0.33</v>
      </c>
      <c r="BZ68" s="3">
        <v>0.1</v>
      </c>
      <c r="CA68" s="39">
        <v>0.1</v>
      </c>
      <c r="CB68" s="39">
        <v>0.1</v>
      </c>
      <c r="CC68" s="39">
        <v>0.2</v>
      </c>
      <c r="CD68" s="3">
        <v>0.82</v>
      </c>
      <c r="CE68" s="39">
        <v>0.1</v>
      </c>
      <c r="CF68" s="39">
        <v>0.2</v>
      </c>
      <c r="CG68" s="39">
        <v>0.2</v>
      </c>
      <c r="CH68" s="16">
        <v>0.89</v>
      </c>
      <c r="CI68" s="16">
        <v>0.1</v>
      </c>
      <c r="CJ68" s="16">
        <v>0.04</v>
      </c>
      <c r="CL68" s="34" t="s">
        <v>226</v>
      </c>
      <c r="CM68" s="28">
        <v>0.2</v>
      </c>
      <c r="CN68" s="28">
        <v>0.4</v>
      </c>
      <c r="CO68" s="28">
        <v>0.2</v>
      </c>
      <c r="CP68" s="28">
        <v>0.8</v>
      </c>
      <c r="CQ68" s="28">
        <v>0.8</v>
      </c>
      <c r="CR68" s="28">
        <v>0.4</v>
      </c>
      <c r="CS68" s="28">
        <v>0.18</v>
      </c>
      <c r="CT68" s="28">
        <v>0.2</v>
      </c>
      <c r="CU68" s="16">
        <v>0.2</v>
      </c>
      <c r="CV68" s="16">
        <v>0.2</v>
      </c>
      <c r="CW68" s="16">
        <v>0.6</v>
      </c>
      <c r="CX68" s="16">
        <v>0.4</v>
      </c>
      <c r="CY68" s="16">
        <v>0.4</v>
      </c>
      <c r="CZ68" s="16">
        <v>0.2</v>
      </c>
      <c r="DA68" s="16">
        <v>0.4</v>
      </c>
      <c r="DB68" s="16">
        <v>0.4</v>
      </c>
      <c r="DD68" s="34" t="s">
        <v>226</v>
      </c>
      <c r="DE68" s="5">
        <v>0.61</v>
      </c>
      <c r="DF68" s="5">
        <v>0.34</v>
      </c>
      <c r="DG68" s="5">
        <v>0.42</v>
      </c>
      <c r="DH68" s="5">
        <v>0.42</v>
      </c>
      <c r="DI68" s="5">
        <v>0.51</v>
      </c>
      <c r="DJ68" s="5">
        <v>0.1</v>
      </c>
      <c r="DK68" s="5">
        <v>0.11</v>
      </c>
      <c r="DL68" s="5">
        <v>0.34</v>
      </c>
      <c r="DM68" s="5">
        <v>0.27</v>
      </c>
      <c r="DP68" s="2">
        <v>0.44</v>
      </c>
      <c r="DR68" s="2">
        <v>0.45</v>
      </c>
      <c r="DS68" s="3">
        <v>0.2</v>
      </c>
      <c r="DT68" s="3">
        <v>0.3</v>
      </c>
      <c r="DU68" s="3">
        <v>0.63</v>
      </c>
      <c r="DV68" s="3">
        <v>0.31</v>
      </c>
      <c r="DW68" s="3">
        <v>0.24</v>
      </c>
      <c r="DX68" s="3">
        <v>0.34</v>
      </c>
      <c r="EA68" s="34" t="s">
        <v>226</v>
      </c>
      <c r="EB68" s="3">
        <v>0.27</v>
      </c>
      <c r="EC68" s="3">
        <v>0.14000000000000001</v>
      </c>
      <c r="ED68" s="3">
        <v>0.12</v>
      </c>
      <c r="EE68" s="3">
        <v>0.1</v>
      </c>
      <c r="EF68" s="3">
        <v>0.08</v>
      </c>
      <c r="EG68" s="3">
        <v>9.6000000000000002E-2</v>
      </c>
      <c r="EH68" s="3">
        <v>0.17</v>
      </c>
      <c r="EI68" s="3">
        <v>7.0000000000000007E-2</v>
      </c>
      <c r="EJ68" s="3">
        <v>0.12</v>
      </c>
      <c r="EK68" s="3">
        <v>2.1000000000000001E-2</v>
      </c>
      <c r="EL68" s="3">
        <v>9.2999999999999999E-2</v>
      </c>
      <c r="EM68" s="3">
        <v>0.08</v>
      </c>
      <c r="EN68" s="3">
        <v>0.12</v>
      </c>
      <c r="EP68" s="34" t="s">
        <v>226</v>
      </c>
      <c r="EQ68" s="16">
        <v>7.0000000000000007E-2</v>
      </c>
      <c r="ER68" s="16">
        <v>0.37</v>
      </c>
      <c r="ES68" s="16">
        <v>0.44</v>
      </c>
      <c r="ET68" s="16">
        <v>0.24</v>
      </c>
      <c r="EU68" s="16">
        <v>0.14000000000000001</v>
      </c>
      <c r="EV68" s="16">
        <v>0.02</v>
      </c>
      <c r="EW68" s="16">
        <v>1.24</v>
      </c>
    </row>
    <row r="69" spans="1:153" x14ac:dyDescent="0.55000000000000004">
      <c r="AZ69" s="2"/>
      <c r="BA69" s="17"/>
      <c r="BB69" s="17"/>
      <c r="BE69" s="17"/>
      <c r="BF69" s="17"/>
      <c r="BG69" s="17"/>
      <c r="BI69" s="17"/>
      <c r="BJ69" s="17"/>
      <c r="BK69" s="17"/>
      <c r="BN69" s="17"/>
      <c r="BO69" s="17"/>
      <c r="BP69" s="17"/>
      <c r="BQ69" s="17"/>
      <c r="BS69" s="17"/>
      <c r="BT69" s="17"/>
      <c r="BU69" s="17"/>
      <c r="BY69" s="2"/>
      <c r="CH69" s="13"/>
      <c r="CI69" s="13"/>
      <c r="CJ69" s="13"/>
      <c r="CM69" s="34"/>
      <c r="CO69" s="34"/>
      <c r="CP69" s="34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Q69" s="13"/>
      <c r="ER69" s="13"/>
      <c r="ES69" s="13"/>
      <c r="ET69" s="13"/>
      <c r="EU69" s="13"/>
      <c r="EV69" s="13"/>
      <c r="EW69" s="13"/>
    </row>
    <row r="70" spans="1:153" ht="18" x14ac:dyDescent="0.7">
      <c r="A70" s="2" t="s">
        <v>227</v>
      </c>
      <c r="F70" s="2">
        <v>1.93</v>
      </c>
      <c r="G70" s="2">
        <v>2.5099999999999998</v>
      </c>
      <c r="H70" s="2">
        <v>3.29</v>
      </c>
      <c r="J70" s="2">
        <v>-2.48</v>
      </c>
      <c r="K70" s="2">
        <v>2.64</v>
      </c>
      <c r="L70" s="3">
        <v>2.1800000000000002</v>
      </c>
      <c r="N70" s="3">
        <v>2.2000000000000002</v>
      </c>
      <c r="P70" s="3">
        <v>1.79</v>
      </c>
      <c r="Q70" s="3">
        <v>1.31</v>
      </c>
      <c r="S70" s="2" t="s">
        <v>227</v>
      </c>
      <c r="T70" s="2">
        <v>2.9</v>
      </c>
      <c r="U70" s="2">
        <v>1.3</v>
      </c>
      <c r="V70" s="2">
        <v>-1.67</v>
      </c>
      <c r="W70" s="2">
        <v>0.76</v>
      </c>
      <c r="X70" s="2">
        <v>0.47</v>
      </c>
      <c r="Y70" s="2">
        <v>0.62</v>
      </c>
      <c r="Z70" s="2">
        <v>3.55</v>
      </c>
      <c r="AA70" s="2">
        <v>0.05</v>
      </c>
      <c r="AB70" s="2">
        <v>2.69</v>
      </c>
      <c r="AC70" s="2">
        <v>-6.54</v>
      </c>
      <c r="AD70" s="2">
        <v>1.01</v>
      </c>
      <c r="AE70" s="2">
        <v>2.5299999999999998</v>
      </c>
      <c r="AF70" s="2">
        <v>2.61</v>
      </c>
      <c r="AG70" s="2">
        <v>1.37</v>
      </c>
      <c r="AI70" s="2">
        <v>3.76</v>
      </c>
      <c r="AJ70" s="2">
        <v>1.94</v>
      </c>
      <c r="AK70" s="2">
        <v>0.33</v>
      </c>
      <c r="AL70" s="2">
        <v>3.93</v>
      </c>
      <c r="AM70" s="2">
        <v>0.57999999999999996</v>
      </c>
      <c r="AO70" s="3">
        <v>1.97</v>
      </c>
      <c r="AP70" s="3">
        <v>2.37</v>
      </c>
      <c r="AQ70" s="3">
        <v>4.13</v>
      </c>
      <c r="AR70" s="3">
        <v>1.57</v>
      </c>
      <c r="AS70" s="3">
        <v>1</v>
      </c>
      <c r="AT70" s="3">
        <v>-1.4</v>
      </c>
      <c r="AU70" s="3">
        <v>1.78</v>
      </c>
      <c r="AW70" s="3">
        <v>1.58</v>
      </c>
      <c r="AX70" s="3">
        <v>1.97</v>
      </c>
      <c r="AZ70" s="2" t="s">
        <v>227</v>
      </c>
      <c r="BA70" s="17"/>
      <c r="BB70" s="17">
        <v>-5.65</v>
      </c>
      <c r="BC70" s="2">
        <v>-2.6</v>
      </c>
      <c r="BD70" s="2">
        <v>-0.5</v>
      </c>
      <c r="BE70" s="2">
        <v>-2.16</v>
      </c>
      <c r="BF70" s="2">
        <v>-3.13</v>
      </c>
      <c r="BG70" s="2">
        <v>-0.7</v>
      </c>
      <c r="BH70" s="2">
        <v>1.87</v>
      </c>
      <c r="BI70" s="2">
        <v>-1.04</v>
      </c>
      <c r="BL70" s="2">
        <v>-1.73</v>
      </c>
      <c r="BM70" s="2">
        <v>-1.6</v>
      </c>
      <c r="BN70" s="2">
        <v>-3.31</v>
      </c>
      <c r="BO70" s="2">
        <v>-1.32</v>
      </c>
      <c r="BP70" s="2">
        <v>1.21</v>
      </c>
      <c r="BR70" s="2">
        <v>-2.5</v>
      </c>
      <c r="BS70" s="2">
        <v>-3.1</v>
      </c>
      <c r="BT70" s="2">
        <v>0.72</v>
      </c>
      <c r="BU70" s="2">
        <v>-7.75</v>
      </c>
      <c r="BW70" s="2">
        <v>-3.24</v>
      </c>
      <c r="BY70" s="2"/>
      <c r="BZ70" s="3">
        <v>-2.91</v>
      </c>
      <c r="CB70" s="3">
        <v>-6.51</v>
      </c>
      <c r="CC70" s="3">
        <v>-4.34</v>
      </c>
      <c r="CD70" s="3">
        <v>-1.51</v>
      </c>
      <c r="CE70" s="3">
        <v>-3.45</v>
      </c>
      <c r="CF70" s="3">
        <v>-2.71</v>
      </c>
      <c r="CG70" s="3">
        <v>-1.85</v>
      </c>
      <c r="CH70" s="13"/>
      <c r="CI70" s="13"/>
      <c r="CJ70" s="13"/>
      <c r="CL70" s="2" t="s">
        <v>227</v>
      </c>
      <c r="CM70" s="9">
        <v>0.94545905703125044</v>
      </c>
      <c r="CN70" s="9"/>
      <c r="CO70" s="9">
        <v>-1.2874809446272728</v>
      </c>
      <c r="CP70" s="9">
        <v>0.43596061353845528</v>
      </c>
      <c r="CQ70" s="9"/>
      <c r="CR70" s="9"/>
      <c r="CS70" s="9">
        <v>-1.04</v>
      </c>
      <c r="CT70" s="9"/>
      <c r="CU70" s="10"/>
      <c r="CV70" s="10"/>
      <c r="CW70" s="10"/>
      <c r="CX70" s="10"/>
      <c r="CY70" s="10">
        <v>-0.84550616339829077</v>
      </c>
      <c r="DC70" s="41"/>
      <c r="DD70" s="2" t="s">
        <v>227</v>
      </c>
      <c r="DE70" s="2">
        <v>-1.7</v>
      </c>
      <c r="DL70" s="2">
        <v>-0.92</v>
      </c>
      <c r="DO70" s="2">
        <v>-3.27</v>
      </c>
      <c r="DR70" s="2">
        <v>-2.72</v>
      </c>
      <c r="EA70" s="2" t="s">
        <v>227</v>
      </c>
      <c r="EB70" s="10"/>
      <c r="EC70" s="10"/>
      <c r="ED70" s="10"/>
      <c r="EE70" s="10">
        <v>-0.28913320915258112</v>
      </c>
      <c r="EF70" s="3"/>
      <c r="EG70" s="3"/>
      <c r="EH70" s="3"/>
      <c r="EI70" s="3"/>
      <c r="EJ70" s="3"/>
      <c r="EK70" s="3"/>
      <c r="EL70" s="3"/>
      <c r="EM70" s="3"/>
      <c r="EN70" s="3"/>
      <c r="EP70" s="2" t="s">
        <v>227</v>
      </c>
      <c r="EQ70" s="13"/>
      <c r="ER70" s="13"/>
      <c r="ES70" s="13"/>
      <c r="ET70" s="13">
        <v>-6.13</v>
      </c>
      <c r="EU70" s="13"/>
      <c r="EV70" s="13"/>
      <c r="EW70" s="13"/>
    </row>
    <row r="71" spans="1:153" x14ac:dyDescent="0.55000000000000004">
      <c r="A71" s="2" t="s">
        <v>228</v>
      </c>
      <c r="F71" s="2">
        <v>2685</v>
      </c>
      <c r="G71" s="2">
        <v>2685</v>
      </c>
      <c r="H71" s="2">
        <v>2685</v>
      </c>
      <c r="J71" s="2">
        <v>2685</v>
      </c>
      <c r="K71" s="2">
        <v>2685</v>
      </c>
      <c r="L71" s="3">
        <v>2685</v>
      </c>
      <c r="N71" s="3">
        <v>2685</v>
      </c>
      <c r="P71" s="3">
        <v>2685</v>
      </c>
      <c r="Q71" s="3">
        <v>2685</v>
      </c>
      <c r="S71" s="2" t="s">
        <v>228</v>
      </c>
      <c r="T71" s="2">
        <v>2685</v>
      </c>
      <c r="U71" s="2">
        <v>2685</v>
      </c>
      <c r="V71" s="2">
        <v>2685</v>
      </c>
      <c r="W71" s="2">
        <v>2685</v>
      </c>
      <c r="X71" s="2">
        <v>2685</v>
      </c>
      <c r="Y71" s="2">
        <v>2685</v>
      </c>
      <c r="Z71" s="2">
        <v>2685</v>
      </c>
      <c r="AA71" s="2">
        <v>2685</v>
      </c>
      <c r="AB71" s="2">
        <v>2685</v>
      </c>
      <c r="AC71" s="2">
        <v>2685</v>
      </c>
      <c r="AD71" s="2">
        <v>2685</v>
      </c>
      <c r="AE71" s="2">
        <v>2685</v>
      </c>
      <c r="AF71" s="2">
        <v>2685</v>
      </c>
      <c r="AG71" s="2">
        <v>2685</v>
      </c>
      <c r="AI71" s="2">
        <v>2685</v>
      </c>
      <c r="AJ71" s="2">
        <v>2685</v>
      </c>
      <c r="AK71" s="2">
        <v>2685</v>
      </c>
      <c r="AL71" s="2">
        <v>2685</v>
      </c>
      <c r="AM71" s="2">
        <v>2685</v>
      </c>
      <c r="AO71" s="3">
        <v>2685</v>
      </c>
      <c r="AP71" s="3">
        <v>2685</v>
      </c>
      <c r="AQ71" s="3">
        <v>2685</v>
      </c>
      <c r="AR71" s="3">
        <v>2685</v>
      </c>
      <c r="AS71" s="3">
        <v>2685</v>
      </c>
      <c r="AT71" s="3">
        <v>2685</v>
      </c>
      <c r="AU71" s="3">
        <v>2685</v>
      </c>
      <c r="AW71" s="3">
        <v>2685</v>
      </c>
      <c r="AX71" s="3">
        <v>2685</v>
      </c>
      <c r="AZ71" s="2" t="s">
        <v>228</v>
      </c>
      <c r="BA71" s="17"/>
      <c r="BB71" s="17">
        <v>2625</v>
      </c>
      <c r="BC71" s="2">
        <v>2620</v>
      </c>
      <c r="BD71" s="2">
        <v>2620</v>
      </c>
      <c r="BE71" s="2">
        <v>2625</v>
      </c>
      <c r="BF71" s="2">
        <v>2625</v>
      </c>
      <c r="BG71" s="2">
        <v>2625</v>
      </c>
      <c r="BH71" s="2">
        <v>2620</v>
      </c>
      <c r="BI71" s="2">
        <v>2625</v>
      </c>
      <c r="BL71" s="2">
        <v>2620</v>
      </c>
      <c r="BM71" s="2">
        <v>2620</v>
      </c>
      <c r="BN71" s="2">
        <v>2625</v>
      </c>
      <c r="BO71" s="2">
        <v>2625</v>
      </c>
      <c r="BP71" s="2">
        <v>2625</v>
      </c>
      <c r="BR71" s="2">
        <v>2620</v>
      </c>
      <c r="BS71" s="2">
        <v>2625</v>
      </c>
      <c r="BT71" s="2">
        <v>2625</v>
      </c>
      <c r="BU71" s="2">
        <v>2625</v>
      </c>
      <c r="BW71" s="2">
        <v>2620</v>
      </c>
      <c r="BY71" s="2"/>
      <c r="BZ71" s="3">
        <v>2620</v>
      </c>
      <c r="CB71" s="3">
        <v>2625</v>
      </c>
      <c r="CC71" s="3">
        <v>2625</v>
      </c>
      <c r="CD71" s="3">
        <v>2620</v>
      </c>
      <c r="CE71" s="3">
        <v>2625</v>
      </c>
      <c r="CF71" s="3">
        <v>2625</v>
      </c>
      <c r="CG71" s="3">
        <v>2620</v>
      </c>
      <c r="CH71" s="13"/>
      <c r="CI71" s="13"/>
      <c r="CJ71" s="13"/>
      <c r="CL71" s="2" t="s">
        <v>228</v>
      </c>
      <c r="CM71" s="9">
        <v>2.8095896801425804</v>
      </c>
      <c r="CN71" s="9"/>
      <c r="CO71" s="9">
        <v>2.9260050303641356</v>
      </c>
      <c r="CP71" s="9">
        <v>2.8593755230412921</v>
      </c>
      <c r="CQ71" s="9"/>
      <c r="CR71" s="9"/>
      <c r="CS71" s="9">
        <v>2.97</v>
      </c>
      <c r="CT71" s="9"/>
      <c r="CU71" s="10"/>
      <c r="CV71" s="10"/>
      <c r="CW71" s="10"/>
      <c r="CX71" s="10"/>
      <c r="CY71" s="10">
        <v>2.9454042440066321</v>
      </c>
      <c r="DC71" s="41"/>
      <c r="DD71" s="2" t="s">
        <v>228</v>
      </c>
      <c r="DE71" s="2">
        <v>2550</v>
      </c>
      <c r="DL71" s="2">
        <v>2550</v>
      </c>
      <c r="DO71" s="2">
        <v>2550</v>
      </c>
      <c r="DR71" s="2">
        <v>2550</v>
      </c>
      <c r="EA71" s="2" t="s">
        <v>228</v>
      </c>
      <c r="EB71" s="30"/>
      <c r="EC71" s="30"/>
      <c r="ED71" s="30"/>
      <c r="EE71" s="30">
        <v>2590</v>
      </c>
      <c r="EF71" s="3"/>
      <c r="EG71" s="3"/>
      <c r="EH71" s="3"/>
      <c r="EI71" s="3"/>
      <c r="EJ71" s="3"/>
      <c r="EK71" s="3"/>
      <c r="EL71" s="3"/>
      <c r="EM71" s="3"/>
      <c r="EN71" s="3"/>
      <c r="EP71" s="2" t="s">
        <v>228</v>
      </c>
      <c r="EQ71" s="13"/>
      <c r="ER71" s="13"/>
      <c r="ES71" s="13"/>
      <c r="ET71" s="13">
        <v>2750</v>
      </c>
      <c r="EU71" s="13"/>
      <c r="EV71" s="13"/>
      <c r="EW71" s="13"/>
    </row>
    <row r="72" spans="1:153" x14ac:dyDescent="0.55000000000000004"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</row>
    <row r="73" spans="1:153" x14ac:dyDescent="0.55000000000000004">
      <c r="BY73" s="2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</row>
    <row r="74" spans="1:153" x14ac:dyDescent="0.55000000000000004">
      <c r="A74" s="1" t="s">
        <v>229</v>
      </c>
      <c r="BY74" s="2"/>
    </row>
    <row r="75" spans="1:153" x14ac:dyDescent="0.55000000000000004">
      <c r="A75" s="42" t="s">
        <v>230</v>
      </c>
      <c r="BY75" s="2"/>
    </row>
    <row r="76" spans="1:153" x14ac:dyDescent="0.55000000000000004">
      <c r="A76" s="42" t="s">
        <v>231</v>
      </c>
      <c r="BY76" s="2"/>
    </row>
    <row r="77" spans="1:153" x14ac:dyDescent="0.55000000000000004">
      <c r="A77" s="42" t="s">
        <v>232</v>
      </c>
    </row>
    <row r="78" spans="1:153" x14ac:dyDescent="0.55000000000000004">
      <c r="A78" s="42" t="s">
        <v>233</v>
      </c>
      <c r="BY78" s="2"/>
    </row>
    <row r="79" spans="1:153" x14ac:dyDescent="0.55000000000000004">
      <c r="A79" s="42" t="s">
        <v>234</v>
      </c>
    </row>
    <row r="80" spans="1:153" x14ac:dyDescent="0.55000000000000004">
      <c r="A80" s="42" t="s">
        <v>235</v>
      </c>
    </row>
    <row r="81" spans="1:85" x14ac:dyDescent="0.55000000000000004">
      <c r="A81" s="42" t="s">
        <v>236</v>
      </c>
    </row>
    <row r="82" spans="1:85" x14ac:dyDescent="0.55000000000000004">
      <c r="A82" s="42" t="s">
        <v>237</v>
      </c>
    </row>
    <row r="83" spans="1:85" x14ac:dyDescent="0.55000000000000004">
      <c r="A83" s="42" t="s">
        <v>238</v>
      </c>
      <c r="BY83" s="2"/>
    </row>
    <row r="84" spans="1:85" x14ac:dyDescent="0.55000000000000004">
      <c r="BY84" s="2"/>
    </row>
    <row r="85" spans="1:85" x14ac:dyDescent="0.55000000000000004">
      <c r="BY85" s="2"/>
      <c r="CG85" s="10"/>
    </row>
    <row r="86" spans="1:85" x14ac:dyDescent="0.55000000000000004">
      <c r="BY86" s="2"/>
      <c r="CG86" s="10"/>
    </row>
    <row r="87" spans="1:85" x14ac:dyDescent="0.55000000000000004">
      <c r="BY87" s="2"/>
      <c r="CG87" s="10"/>
    </row>
    <row r="88" spans="1:85" x14ac:dyDescent="0.55000000000000004">
      <c r="BY88" s="2"/>
      <c r="CG88" s="10"/>
    </row>
    <row r="90" spans="1:85" x14ac:dyDescent="0.55000000000000004">
      <c r="BY90" s="2"/>
      <c r="CG90" s="10"/>
    </row>
    <row r="91" spans="1:85" x14ac:dyDescent="0.55000000000000004">
      <c r="BY91" s="2"/>
      <c r="CG91" s="10"/>
    </row>
    <row r="92" spans="1:85" x14ac:dyDescent="0.55000000000000004">
      <c r="BY92" s="2"/>
      <c r="CG92" s="10"/>
    </row>
    <row r="93" spans="1:85" x14ac:dyDescent="0.55000000000000004">
      <c r="BY93" s="2"/>
      <c r="CG93" s="10"/>
    </row>
    <row r="94" spans="1:85" x14ac:dyDescent="0.55000000000000004">
      <c r="BY94" s="2"/>
      <c r="CG94" s="10"/>
    </row>
    <row r="95" spans="1:85" x14ac:dyDescent="0.55000000000000004">
      <c r="BY95" s="2"/>
      <c r="CG95" s="10"/>
    </row>
    <row r="96" spans="1:85" x14ac:dyDescent="0.55000000000000004">
      <c r="BY96" s="2"/>
      <c r="CG96" s="10"/>
    </row>
    <row r="97" spans="77:85" x14ac:dyDescent="0.55000000000000004">
      <c r="BY97" s="2"/>
    </row>
    <row r="98" spans="77:85" x14ac:dyDescent="0.55000000000000004">
      <c r="BY98" s="2"/>
      <c r="CG98" s="10"/>
    </row>
    <row r="99" spans="77:85" x14ac:dyDescent="0.55000000000000004">
      <c r="BY99" s="2"/>
      <c r="CG99" s="15"/>
    </row>
    <row r="100" spans="77:85" x14ac:dyDescent="0.55000000000000004">
      <c r="BY100" s="2"/>
      <c r="CG100" s="10"/>
    </row>
    <row r="101" spans="77:85" x14ac:dyDescent="0.55000000000000004">
      <c r="BY101" s="2"/>
      <c r="CG101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D. Frost</dc:creator>
  <cp:lastModifiedBy>Christine Elrod</cp:lastModifiedBy>
  <dcterms:created xsi:type="dcterms:W3CDTF">2021-01-29T20:22:40Z</dcterms:created>
  <dcterms:modified xsi:type="dcterms:W3CDTF">2021-05-20T20:24:26Z</dcterms:modified>
</cp:coreProperties>
</file>