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8-03 March 2018/6210R1 Shishkina-SC15/AM-18-36210/"/>
    </mc:Choice>
  </mc:AlternateContent>
  <bookViews>
    <workbookView xWindow="0" yWindow="460" windowWidth="33120" windowHeight="26100" tabRatio="854" firstSheet="1" activeTab="1"/>
  </bookViews>
  <sheets>
    <sheet name="PlotDat1" sheetId="51" state="hidden" r:id="rId1"/>
    <sheet name="Appendix-A4-LiterExp" sheetId="12" r:id="rId2"/>
  </sheets>
  <definedNames>
    <definedName name="_gXY1">#REF!</definedName>
    <definedName name="Ellipse1_1">#REF!</definedName>
    <definedName name="Ellipse1_10">#REF!</definedName>
    <definedName name="Ellipse1_11">#REF!</definedName>
    <definedName name="Ellipse1_12">#REF!</definedName>
    <definedName name="Ellipse1_2">#REF!</definedName>
    <definedName name="Ellipse1_3">#REF!</definedName>
    <definedName name="Ellipse1_4">#REF!</definedName>
    <definedName name="Ellipse1_5">#REF!</definedName>
    <definedName name="Ellipse1_6">#REF!</definedName>
    <definedName name="Ellipse1_7">#REF!</definedName>
    <definedName name="Ellipse1_8">#REF!</definedName>
    <definedName name="Ellipse1_9">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G65" i="12" l="1"/>
  <c r="BH65" i="12"/>
  <c r="R65" i="12"/>
  <c r="S65" i="12"/>
  <c r="BG64" i="12"/>
  <c r="BH64" i="12"/>
  <c r="R64" i="12"/>
  <c r="T64" i="12"/>
  <c r="BG63" i="12"/>
  <c r="BH63" i="12"/>
  <c r="R63" i="12"/>
  <c r="S63" i="12"/>
  <c r="BG62" i="12"/>
  <c r="BH62" i="12"/>
  <c r="R62" i="12"/>
  <c r="S62" i="12"/>
  <c r="BG61" i="12"/>
  <c r="BH61" i="12"/>
  <c r="R61" i="12"/>
  <c r="S61" i="12"/>
  <c r="L64" i="12"/>
  <c r="L65" i="12"/>
  <c r="L61" i="12"/>
  <c r="L62" i="12"/>
  <c r="T62" i="12"/>
  <c r="L63" i="12"/>
  <c r="S64" i="12"/>
  <c r="T61" i="12"/>
  <c r="T63" i="12"/>
  <c r="T65" i="12"/>
  <c r="R57" i="12"/>
  <c r="R55" i="12"/>
  <c r="T8" i="12"/>
  <c r="T9" i="12"/>
  <c r="T10" i="12"/>
  <c r="T7" i="12"/>
  <c r="BG7" i="12"/>
  <c r="BG8" i="12"/>
  <c r="BH8" i="12"/>
  <c r="BG9" i="12"/>
  <c r="BG10" i="12"/>
  <c r="BH10" i="12"/>
  <c r="N11" i="12"/>
  <c r="P11" i="12"/>
  <c r="BG11" i="12"/>
  <c r="L11" i="12"/>
  <c r="N12" i="12"/>
  <c r="P12" i="12"/>
  <c r="BG12" i="12"/>
  <c r="L12" i="12"/>
  <c r="N13" i="12"/>
  <c r="P13" i="12"/>
  <c r="BG13" i="12"/>
  <c r="BH13" i="12"/>
  <c r="N14" i="12"/>
  <c r="P14" i="12"/>
  <c r="BG14" i="12"/>
  <c r="BH14" i="12"/>
  <c r="N15" i="12"/>
  <c r="P15" i="12"/>
  <c r="BG15" i="12"/>
  <c r="BH15" i="12"/>
  <c r="N16" i="12"/>
  <c r="P16" i="12"/>
  <c r="BG16" i="12"/>
  <c r="N17" i="12"/>
  <c r="P17" i="12"/>
  <c r="BG17" i="12"/>
  <c r="L17" i="12"/>
  <c r="N18" i="12"/>
  <c r="P18" i="12"/>
  <c r="BG18" i="12"/>
  <c r="L18" i="12"/>
  <c r="N19" i="12"/>
  <c r="P19" i="12"/>
  <c r="BG19" i="12"/>
  <c r="L19" i="12"/>
  <c r="N20" i="12"/>
  <c r="P20" i="12"/>
  <c r="BG20" i="12"/>
  <c r="L20" i="12"/>
  <c r="N21" i="12"/>
  <c r="P21" i="12"/>
  <c r="BG21" i="12"/>
  <c r="L21" i="12"/>
  <c r="N22" i="12"/>
  <c r="P22" i="12"/>
  <c r="BG22" i="12"/>
  <c r="L22" i="12"/>
  <c r="N23" i="12"/>
  <c r="P23" i="12"/>
  <c r="BG23" i="12"/>
  <c r="L23" i="12"/>
  <c r="N24" i="12"/>
  <c r="P24" i="12"/>
  <c r="BG24" i="12"/>
  <c r="L24" i="12"/>
  <c r="N25" i="12"/>
  <c r="P25" i="12"/>
  <c r="BG25" i="12"/>
  <c r="L25" i="12"/>
  <c r="N26" i="12"/>
  <c r="P26" i="12"/>
  <c r="BG26" i="12"/>
  <c r="L26" i="12"/>
  <c r="N27" i="12"/>
  <c r="P27" i="12"/>
  <c r="BG27" i="12"/>
  <c r="L27" i="12"/>
  <c r="N28" i="12"/>
  <c r="P28" i="12"/>
  <c r="BG28" i="12"/>
  <c r="L28" i="12"/>
  <c r="N29" i="12"/>
  <c r="P29" i="12"/>
  <c r="BG29" i="12"/>
  <c r="BH29" i="12"/>
  <c r="BG60" i="12"/>
  <c r="BG59" i="12"/>
  <c r="BH59" i="12"/>
  <c r="BG58" i="12"/>
  <c r="BG57" i="12"/>
  <c r="L57" i="12"/>
  <c r="BG56" i="12"/>
  <c r="BG55" i="12"/>
  <c r="BH55" i="12"/>
  <c r="BG54" i="12"/>
  <c r="L54" i="12"/>
  <c r="BG53" i="12"/>
  <c r="BH53" i="12"/>
  <c r="P53" i="12"/>
  <c r="N53" i="12"/>
  <c r="BG52" i="12"/>
  <c r="L52" i="12"/>
  <c r="P52" i="12"/>
  <c r="N52" i="12"/>
  <c r="BG51" i="12"/>
  <c r="BH51" i="12"/>
  <c r="P51" i="12"/>
  <c r="N51" i="12"/>
  <c r="BG50" i="12"/>
  <c r="P50" i="12"/>
  <c r="N50" i="12"/>
  <c r="BG49" i="12"/>
  <c r="BH49" i="12"/>
  <c r="P49" i="12"/>
  <c r="N49" i="12"/>
  <c r="BG48" i="12"/>
  <c r="BH48" i="12"/>
  <c r="P48" i="12"/>
  <c r="N48" i="12"/>
  <c r="BG47" i="12"/>
  <c r="L47" i="12"/>
  <c r="P47" i="12"/>
  <c r="N47" i="12"/>
  <c r="BG46" i="12"/>
  <c r="P46" i="12"/>
  <c r="N46" i="12"/>
  <c r="BG45" i="12"/>
  <c r="L45" i="12"/>
  <c r="P45" i="12"/>
  <c r="N45" i="12"/>
  <c r="BG44" i="12"/>
  <c r="P44" i="12"/>
  <c r="N44" i="12"/>
  <c r="BG43" i="12"/>
  <c r="P43" i="12"/>
  <c r="N43" i="12"/>
  <c r="BG42" i="12"/>
  <c r="P42" i="12"/>
  <c r="N42" i="12"/>
  <c r="BG41" i="12"/>
  <c r="BH41" i="12"/>
  <c r="P41" i="12"/>
  <c r="N41" i="12"/>
  <c r="BG40" i="12"/>
  <c r="BH40" i="12"/>
  <c r="P40" i="12"/>
  <c r="N40" i="12"/>
  <c r="BG39" i="12"/>
  <c r="BH39" i="12"/>
  <c r="P39" i="12"/>
  <c r="N39" i="12"/>
  <c r="BG38" i="12"/>
  <c r="BH38" i="12"/>
  <c r="P38" i="12"/>
  <c r="N38" i="12"/>
  <c r="BG37" i="12"/>
  <c r="P37" i="12"/>
  <c r="N37" i="12"/>
  <c r="BG36" i="12"/>
  <c r="L36" i="12"/>
  <c r="P36" i="12"/>
  <c r="N36" i="12"/>
  <c r="BG35" i="12"/>
  <c r="P35" i="12"/>
  <c r="N35" i="12"/>
  <c r="BG34" i="12"/>
  <c r="BH34" i="12"/>
  <c r="P34" i="12"/>
  <c r="N34" i="12"/>
  <c r="BG33" i="12"/>
  <c r="P33" i="12"/>
  <c r="N33" i="12"/>
  <c r="BG32" i="12"/>
  <c r="P32" i="12"/>
  <c r="N32" i="12"/>
  <c r="BG31" i="12"/>
  <c r="BH31" i="12"/>
  <c r="P31" i="12"/>
  <c r="N31" i="12"/>
  <c r="BG30" i="12"/>
  <c r="BH30" i="12"/>
  <c r="P30" i="12"/>
  <c r="N30" i="12"/>
  <c r="BH24" i="12"/>
  <c r="R13" i="12"/>
  <c r="BH28" i="12"/>
  <c r="R28" i="12"/>
  <c r="R21" i="12"/>
  <c r="BH20" i="12"/>
  <c r="R19" i="12"/>
  <c r="R27" i="12"/>
  <c r="R17" i="12"/>
  <c r="L13" i="12"/>
  <c r="R18" i="12"/>
  <c r="L15" i="12"/>
  <c r="BH27" i="12"/>
  <c r="R26" i="12"/>
  <c r="R25" i="12"/>
  <c r="R22" i="12"/>
  <c r="BH21" i="12"/>
  <c r="BH19" i="12"/>
  <c r="R15" i="12"/>
  <c r="R14" i="12"/>
  <c r="BH26" i="12"/>
  <c r="BH22" i="12"/>
  <c r="R12" i="12"/>
  <c r="R11" i="12"/>
  <c r="L10" i="12"/>
  <c r="L29" i="12"/>
  <c r="R24" i="12"/>
  <c r="R23" i="12"/>
  <c r="R16" i="12"/>
  <c r="R29" i="12"/>
  <c r="BH25" i="12"/>
  <c r="BH23" i="12"/>
  <c r="R20" i="12"/>
  <c r="BH18" i="12"/>
  <c r="BH17" i="12"/>
  <c r="L8" i="12"/>
  <c r="L31" i="12"/>
  <c r="L39" i="12"/>
  <c r="BH16" i="12"/>
  <c r="L16" i="12"/>
  <c r="L14" i="12"/>
  <c r="BH9" i="12"/>
  <c r="L9" i="12"/>
  <c r="BH7" i="12"/>
  <c r="L7" i="12"/>
  <c r="BH12" i="12"/>
  <c r="BH11" i="12"/>
  <c r="L41" i="12"/>
  <c r="R50" i="12"/>
  <c r="R52" i="12"/>
  <c r="L53" i="12"/>
  <c r="BH57" i="12"/>
  <c r="R32" i="12"/>
  <c r="L38" i="12"/>
  <c r="L51" i="12"/>
  <c r="R56" i="12"/>
  <c r="R60" i="12"/>
  <c r="R30" i="12"/>
  <c r="R31" i="12"/>
  <c r="R40" i="12"/>
  <c r="R41" i="12"/>
  <c r="L34" i="12"/>
  <c r="BH47" i="12"/>
  <c r="L49" i="12"/>
  <c r="BH52" i="12"/>
  <c r="L30" i="12"/>
  <c r="L40" i="12"/>
  <c r="R49" i="12"/>
  <c r="L55" i="12"/>
  <c r="L59" i="12"/>
  <c r="BH36" i="12"/>
  <c r="L35" i="12"/>
  <c r="BH35" i="12"/>
  <c r="BH32" i="12"/>
  <c r="L32" i="12"/>
  <c r="L58" i="12"/>
  <c r="BH58" i="12"/>
  <c r="L37" i="12"/>
  <c r="BH37" i="12"/>
  <c r="BH50" i="12"/>
  <c r="L50" i="12"/>
  <c r="R34" i="12"/>
  <c r="R37" i="12"/>
  <c r="R39" i="12"/>
  <c r="R42" i="12"/>
  <c r="R33" i="12"/>
  <c r="R36" i="12"/>
  <c r="R38" i="12"/>
  <c r="L44" i="12"/>
  <c r="BH44" i="12"/>
  <c r="L43" i="12"/>
  <c r="BH43" i="12"/>
  <c r="L48" i="12"/>
  <c r="R53" i="12"/>
  <c r="R59" i="12"/>
  <c r="R44" i="12"/>
  <c r="R46" i="12"/>
  <c r="R47" i="12"/>
  <c r="R48" i="12"/>
  <c r="R51" i="12"/>
  <c r="R45" i="12"/>
  <c r="BH45" i="12"/>
  <c r="BH54" i="12"/>
  <c r="L33" i="12"/>
  <c r="BH33" i="12"/>
  <c r="R35" i="12"/>
  <c r="L42" i="12"/>
  <c r="BH42" i="12"/>
  <c r="R43" i="12"/>
  <c r="BH46" i="12"/>
  <c r="L46" i="12"/>
  <c r="R54" i="12"/>
  <c r="L56" i="12"/>
  <c r="BH56" i="12"/>
  <c r="L60" i="12"/>
  <c r="BH60" i="12"/>
  <c r="R58" i="12"/>
  <c r="S54" i="12"/>
  <c r="S48" i="12"/>
  <c r="T48" i="12"/>
  <c r="S49" i="12"/>
  <c r="T49" i="12"/>
  <c r="S30" i="12"/>
  <c r="T30" i="12"/>
  <c r="S28" i="12"/>
  <c r="T28" i="12"/>
  <c r="S35" i="12"/>
  <c r="T35" i="12"/>
  <c r="S47" i="12"/>
  <c r="T47" i="12"/>
  <c r="S57" i="12"/>
  <c r="T57" i="12"/>
  <c r="S38" i="12"/>
  <c r="T38" i="12"/>
  <c r="S34" i="12"/>
  <c r="T34" i="12"/>
  <c r="S41" i="12"/>
  <c r="T41" i="12"/>
  <c r="S60" i="12"/>
  <c r="T60" i="12"/>
  <c r="S24" i="12"/>
  <c r="T24" i="12"/>
  <c r="S12" i="12"/>
  <c r="T12" i="12"/>
  <c r="S15" i="12"/>
  <c r="T15" i="12"/>
  <c r="S25" i="12"/>
  <c r="T25" i="12"/>
  <c r="S18" i="12"/>
  <c r="T18" i="12"/>
  <c r="S19" i="12"/>
  <c r="T19" i="12"/>
  <c r="S59" i="12"/>
  <c r="T59" i="12"/>
  <c r="S23" i="12"/>
  <c r="T23" i="12"/>
  <c r="S11" i="12"/>
  <c r="T11" i="12"/>
  <c r="S14" i="12"/>
  <c r="T14" i="12"/>
  <c r="S22" i="12"/>
  <c r="T22" i="12"/>
  <c r="S27" i="12"/>
  <c r="T27" i="12"/>
  <c r="S58" i="12"/>
  <c r="T58" i="12"/>
  <c r="S43" i="12"/>
  <c r="T43" i="12"/>
  <c r="S45" i="12"/>
  <c r="T45" i="12"/>
  <c r="S46" i="12"/>
  <c r="T46" i="12"/>
  <c r="S55" i="12"/>
  <c r="T55" i="12"/>
  <c r="S36" i="12"/>
  <c r="T36" i="12"/>
  <c r="S42" i="12"/>
  <c r="T42" i="12"/>
  <c r="S40" i="12"/>
  <c r="T40" i="12"/>
  <c r="S56" i="12"/>
  <c r="T56" i="12"/>
  <c r="S32" i="12"/>
  <c r="T32" i="12"/>
  <c r="S52" i="12"/>
  <c r="T52" i="12"/>
  <c r="S29" i="12"/>
  <c r="T29" i="12"/>
  <c r="S26" i="12"/>
  <c r="T26" i="12"/>
  <c r="S13" i="12"/>
  <c r="T13" i="12"/>
  <c r="S37" i="12"/>
  <c r="T37" i="12"/>
  <c r="T54" i="12"/>
  <c r="S51" i="12"/>
  <c r="T51" i="12"/>
  <c r="S44" i="12"/>
  <c r="T44" i="12"/>
  <c r="S53" i="12"/>
  <c r="T53" i="12"/>
  <c r="S33" i="12"/>
  <c r="T33" i="12"/>
  <c r="S39" i="12"/>
  <c r="T39" i="12"/>
  <c r="S31" i="12"/>
  <c r="T31" i="12"/>
  <c r="S50" i="12"/>
  <c r="T50" i="12"/>
  <c r="S20" i="12"/>
  <c r="T20" i="12"/>
  <c r="S16" i="12"/>
  <c r="T16" i="12"/>
  <c r="S17" i="12"/>
  <c r="T17" i="12"/>
  <c r="S21" i="12"/>
  <c r="T21" i="12"/>
</calcChain>
</file>

<file path=xl/sharedStrings.xml><?xml version="1.0" encoding="utf-8"?>
<sst xmlns="http://schemas.openxmlformats.org/spreadsheetml/2006/main" count="435" uniqueCount="183">
  <si>
    <t>SiO2</t>
  </si>
  <si>
    <t>TiO2</t>
  </si>
  <si>
    <t>MnO</t>
  </si>
  <si>
    <t>MgO</t>
  </si>
  <si>
    <t>CaO</t>
  </si>
  <si>
    <t>EMPA</t>
  </si>
  <si>
    <t>Fo</t>
  </si>
  <si>
    <t>V</t>
  </si>
  <si>
    <t>Y</t>
  </si>
  <si>
    <t>Sc</t>
  </si>
  <si>
    <t>Al2O3</t>
  </si>
  <si>
    <t>FeOt</t>
  </si>
  <si>
    <t>Na2O</t>
  </si>
  <si>
    <t>K2O</t>
  </si>
  <si>
    <t>P2O5</t>
  </si>
  <si>
    <t>Total</t>
  </si>
  <si>
    <t>NiO</t>
  </si>
  <si>
    <t>V2O3</t>
  </si>
  <si>
    <t>Cr2O3</t>
  </si>
  <si>
    <t>N72-Cr3-5</t>
  </si>
  <si>
    <t>N72-Cr3-33</t>
  </si>
  <si>
    <t>N72-Cr3-34</t>
  </si>
  <si>
    <t>N72-Cr3-45</t>
  </si>
  <si>
    <t>N72-Cr3-60</t>
  </si>
  <si>
    <t>N72-Cr3-69</t>
  </si>
  <si>
    <t>N72-Cr1-86</t>
  </si>
  <si>
    <t>V8</t>
  </si>
  <si>
    <t>V13</t>
  </si>
  <si>
    <t>V18</t>
  </si>
  <si>
    <t>V25</t>
  </si>
  <si>
    <t>V26</t>
  </si>
  <si>
    <t>Zr</t>
  </si>
  <si>
    <t>Ti</t>
  </si>
  <si>
    <t>Cr</t>
  </si>
  <si>
    <t>Mn</t>
  </si>
  <si>
    <t>ΔQFM</t>
  </si>
  <si>
    <t>Al</t>
  </si>
  <si>
    <t>Mg</t>
  </si>
  <si>
    <t>Reference</t>
  </si>
  <si>
    <t>Pressure (bars)</t>
  </si>
  <si>
    <t>logfO2</t>
  </si>
  <si>
    <t>V data (LAICPMS or EMPA)</t>
  </si>
  <si>
    <t>n analyses EMPA</t>
  </si>
  <si>
    <t>Total all oxides</t>
  </si>
  <si>
    <t>n analises LA-ICP-MS</t>
  </si>
  <si>
    <t>Fe</t>
  </si>
  <si>
    <t xml:space="preserve">Mg </t>
  </si>
  <si>
    <t>Mg#Ol</t>
  </si>
  <si>
    <t>n analises (La-ICP-MS) for V</t>
  </si>
  <si>
    <t xml:space="preserve">Ca </t>
  </si>
  <si>
    <t>Na</t>
  </si>
  <si>
    <t>Canil D. (1997) Vanadium partitioning and the oxidation state of Archean komatiite magmas. Nature 389, 842–845.</t>
  </si>
  <si>
    <t>komatiite</t>
  </si>
  <si>
    <t>hss15 (natural komatiite from Barberton Greenstone belt)</t>
  </si>
  <si>
    <t>20hss</t>
  </si>
  <si>
    <t>komv (synthetic composition, mixture of oxides fused at 1650C</t>
  </si>
  <si>
    <t>20komv</t>
  </si>
  <si>
    <t>21komv</t>
  </si>
  <si>
    <t>Canil, D. &amp; Fedortchouk,Y. (2001) Olivine-liquid partitioning of vanadium and other trace elements, with applications to modern and ancient picrites. Canadian Mineralogist 39, p. 319-330.</t>
  </si>
  <si>
    <t>Hawaiian tholeiitic basalt</t>
  </si>
  <si>
    <t>htbv (synthesized Hawaiian tholeiitic basalt, from Webb&amp;Dingwell, 1990)</t>
  </si>
  <si>
    <t>dt19htbv</t>
  </si>
  <si>
    <t>MORB-ol compositions</t>
  </si>
  <si>
    <t>MORB-ol+Fo100-40</t>
  </si>
  <si>
    <t>B27/01/11-1</t>
  </si>
  <si>
    <t>LAICPMS</t>
  </si>
  <si>
    <t>B27/01/11-2</t>
  </si>
  <si>
    <t>B27/01/11-4</t>
  </si>
  <si>
    <t>B16/01/11-1</t>
  </si>
  <si>
    <t>B16/01/11-2</t>
  </si>
  <si>
    <t>B16/01/11-3</t>
  </si>
  <si>
    <t>B16/01/11-4</t>
  </si>
  <si>
    <t>B04/03/11-1</t>
  </si>
  <si>
    <t>B04/03/11-2</t>
  </si>
  <si>
    <t>B04/03/11-3</t>
  </si>
  <si>
    <t>B04/03/11-4</t>
  </si>
  <si>
    <t>B04/03/11-5</t>
  </si>
  <si>
    <t>B04/03/11-6</t>
  </si>
  <si>
    <t>C12/01/11-1</t>
  </si>
  <si>
    <t>C12/01/11-2</t>
  </si>
  <si>
    <t>C12/01/11-3</t>
  </si>
  <si>
    <t>C12/01/11-4</t>
  </si>
  <si>
    <t>Martian basalt</t>
  </si>
  <si>
    <t>Martian basalt, Y98</t>
  </si>
  <si>
    <t>Y98A20</t>
  </si>
  <si>
    <t>Y98A11</t>
  </si>
  <si>
    <t>MORB (AII96–3–18–1) from the Kane Fracture Zone (mid-Atlantic ridge; Bryan et al., 1981)</t>
  </si>
  <si>
    <t>Laubier M., Grove T.L., Langmuir C.H. (2014) Trace element mineral/melt partitioning for basaltic and basaltic andesitic melts: An experimental and laser ICP-MS study with application to the oxidation state of mantle source regions.</t>
  </si>
  <si>
    <t>V in Ol (ppm)</t>
  </si>
  <si>
    <r>
      <t>D</t>
    </r>
    <r>
      <rPr>
        <b/>
        <vertAlign val="subscript"/>
        <sz val="11"/>
        <rFont val="Calibri"/>
        <family val="2"/>
        <charset val="204"/>
      </rPr>
      <t>V</t>
    </r>
    <r>
      <rPr>
        <b/>
        <vertAlign val="superscript"/>
        <sz val="11"/>
        <rFont val="Calibri"/>
        <family val="2"/>
        <charset val="204"/>
      </rPr>
      <t>Ol-M</t>
    </r>
  </si>
  <si>
    <t>Electron microprobe analyses of experimental glasses (in wt.% of oxides)</t>
  </si>
  <si>
    <t>LA-ICP-MS analyses of experimental glasses (in ppm of elements)</t>
  </si>
  <si>
    <t>ΔNNO</t>
  </si>
  <si>
    <t>ΔIW</t>
  </si>
  <si>
    <t>StDev V in Ol (ppm)</t>
  </si>
  <si>
    <t>V in Melt (ppm)</t>
  </si>
  <si>
    <t>StDev V in Melt (ppm)</t>
  </si>
  <si>
    <r>
      <t>StDev for D</t>
    </r>
    <r>
      <rPr>
        <b/>
        <vertAlign val="subscript"/>
        <sz val="11"/>
        <rFont val="Calibri"/>
        <family val="2"/>
        <charset val="204"/>
      </rPr>
      <t>V</t>
    </r>
    <r>
      <rPr>
        <b/>
        <vertAlign val="superscript"/>
        <sz val="11"/>
        <rFont val="Calibri"/>
        <family val="2"/>
        <charset val="204"/>
      </rPr>
      <t>Ol-M</t>
    </r>
  </si>
  <si>
    <t>Papike J.J., Burger P.V., Bell A.S., Le L., Shearer C.K., Sutton S.R., Jones J., Newville M. (2013)  American Mineralogist, Vol.98, pp.2193-2196.</t>
  </si>
  <si>
    <t>Electron microprobe analyses of experimental olivines (in wt.% of oxides)</t>
  </si>
  <si>
    <t>LA-ICP-MS analyses of experimental olivines (in ppm of elements)</t>
  </si>
  <si>
    <t>3(9)</t>
  </si>
  <si>
    <t>1(2)</t>
  </si>
  <si>
    <t>8(11)</t>
  </si>
  <si>
    <t>2(5)</t>
  </si>
  <si>
    <t>3(7)</t>
  </si>
  <si>
    <t>5(8)</t>
  </si>
  <si>
    <t>6(13)</t>
  </si>
  <si>
    <t>4(11)</t>
  </si>
  <si>
    <t>9(11)</t>
  </si>
  <si>
    <t>5(11)</t>
  </si>
  <si>
    <t>3(13)</t>
  </si>
  <si>
    <t>1(13)</t>
  </si>
  <si>
    <t>8(10)</t>
  </si>
  <si>
    <t>4(5)</t>
  </si>
  <si>
    <t>6(6)</t>
  </si>
  <si>
    <t>MORB</t>
  </si>
  <si>
    <t>MTEP5*</t>
  </si>
  <si>
    <t>MTEP6</t>
  </si>
  <si>
    <t>MTEP7</t>
  </si>
  <si>
    <t>MTEP8</t>
  </si>
  <si>
    <t>MTEP9*</t>
  </si>
  <si>
    <t>MTEP10</t>
  </si>
  <si>
    <t>MTEP11</t>
  </si>
  <si>
    <t>MTEP13</t>
  </si>
  <si>
    <t>MTEP14</t>
  </si>
  <si>
    <t>MTEP15</t>
  </si>
  <si>
    <t>MTEP29</t>
  </si>
  <si>
    <t>MTEP30</t>
  </si>
  <si>
    <t>basaltic andesite</t>
  </si>
  <si>
    <t>Basaltic andesite 85–44 from Mt. Shasta in the Cascade Volcanic Arc, N California (Baker et al., 1994; Grove et al., 2002).</t>
  </si>
  <si>
    <t>MTEP16</t>
  </si>
  <si>
    <t>MTEP17</t>
  </si>
  <si>
    <t>MTEP18**</t>
  </si>
  <si>
    <t>MTEP19</t>
  </si>
  <si>
    <t>MTEP20***</t>
  </si>
  <si>
    <t>MTEP21</t>
  </si>
  <si>
    <t>MTEP22</t>
  </si>
  <si>
    <t>MTEP23</t>
  </si>
  <si>
    <t xml:space="preserve"> MTEP25</t>
  </si>
  <si>
    <t xml:space="preserve"> MTEP26</t>
  </si>
  <si>
    <t xml:space="preserve"> MTEP27</t>
  </si>
  <si>
    <t xml:space="preserve"> MTEP32</t>
  </si>
  <si>
    <t>Shishkina et al.</t>
  </si>
  <si>
    <t>basalt</t>
  </si>
  <si>
    <t>N72, basalt, Mutnovsky volcano</t>
  </si>
  <si>
    <t>Ni</t>
  </si>
  <si>
    <t>Zn</t>
  </si>
  <si>
    <t>Ga</t>
  </si>
  <si>
    <t>Nb</t>
  </si>
  <si>
    <t>Co</t>
  </si>
  <si>
    <t>Ba</t>
  </si>
  <si>
    <t>lgDVOl-M</t>
  </si>
  <si>
    <t>Year of publication</t>
  </si>
  <si>
    <t>Starting composition number</t>
  </si>
  <si>
    <t>Starting composition rock type</t>
  </si>
  <si>
    <t>Run Number</t>
  </si>
  <si>
    <r>
      <t xml:space="preserve">Temperature, </t>
    </r>
    <r>
      <rPr>
        <b/>
        <sz val="11"/>
        <rFont val="Calibri"/>
        <family val="2"/>
        <charset val="204"/>
      </rPr>
      <t>°</t>
    </r>
    <r>
      <rPr>
        <b/>
        <sz val="11"/>
        <rFont val="Calibri"/>
        <family val="2"/>
        <charset val="204"/>
        <scheme val="minor"/>
      </rPr>
      <t>C</t>
    </r>
  </si>
  <si>
    <r>
      <t>Mallmann, G. &amp; O’Neill, H. St.C. (2013) Calibration of an empirical thermometer and oxybarometer based on the partitioning of Sc, Y and V between olivine and silicate melt. Journal of Petrology,  Vol. 54, N. 5, p. 933-949</t>
    </r>
    <r>
      <rPr>
        <sz val="11"/>
        <color theme="1"/>
        <rFont val="Calibri"/>
        <family val="2"/>
        <charset val="204"/>
        <scheme val="minor"/>
      </rPr>
      <t/>
    </r>
  </si>
  <si>
    <t>This study</t>
  </si>
  <si>
    <t>IsoLine</t>
  </si>
  <si>
    <t>Source sheet</t>
  </si>
  <si>
    <t>Appendix-A4-LiterExp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</si>
  <si>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</si>
  <si>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</si>
  <si>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</si>
  <si>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</si>
  <si>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</si>
  <si>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</si>
  <si>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</si>
  <si>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</si>
  <si>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</si>
  <si>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</si>
  <si>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</si>
  <si>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</si>
  <si>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</si>
  <si>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</si>
  <si>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</si>
  <si>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Isochron0</t>
  </si>
  <si>
    <t>AA54:AD65</t>
  </si>
  <si>
    <t>Supplementary table Appendix A-4. Previously published experiments on vanadium partitioning between olivine and melt performed at temperatures below 1250°C used in this study for calibration of equations (3) and (4)</t>
  </si>
  <si>
    <t>American Mineralogist: March 2018 Deposit AM-18-36210</t>
  </si>
  <si>
    <t>SHISHKINA ET AL.: OLIVINE-MELT VANADIUM OXYBAROMETRY FOR BASALTIC ARC MAGMAS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</si>
</sst>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0.000"/>
    <numFmt numFmtId="167" formatCode="_-* #,##0.00\ [$€-1]_-;\-* #,##0.00\ [$€-1]_-;_-* &quot;-&quot;??\ [$€-1]_-"/>
  </numFmts>
  <fonts count="3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vertAlign val="subscript"/>
      <sz val="11"/>
      <name val="Calibri"/>
      <family val="2"/>
      <charset val="204"/>
    </font>
    <font>
      <b/>
      <vertAlign val="superscript"/>
      <sz val="11"/>
      <name val="Calibri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000000"/>
      <name val="Lucida Grande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4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8" fillId="0" borderId="0"/>
    <xf numFmtId="0" fontId="5" fillId="0" borderId="0"/>
    <xf numFmtId="0" fontId="10" fillId="0" borderId="0"/>
    <xf numFmtId="0" fontId="9" fillId="0" borderId="0"/>
    <xf numFmtId="0" fontId="12" fillId="14" borderId="0" applyNumberFormat="0" applyBorder="0" applyAlignment="0" applyProtection="0"/>
    <xf numFmtId="0" fontId="10" fillId="15" borderId="5" applyNumberFormat="0" applyFont="0" applyAlignment="0" applyProtection="0"/>
    <xf numFmtId="0" fontId="10" fillId="15" borderId="5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7" fillId="0" borderId="0"/>
    <xf numFmtId="0" fontId="5" fillId="0" borderId="0"/>
    <xf numFmtId="0" fontId="20" fillId="14" borderId="0" applyNumberFormat="0" applyBorder="0" applyAlignment="0" applyProtection="0"/>
    <xf numFmtId="0" fontId="10" fillId="0" borderId="0"/>
    <xf numFmtId="0" fontId="5" fillId="0" borderId="0"/>
    <xf numFmtId="0" fontId="2" fillId="0" borderId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0" fillId="14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10" applyNumberFormat="0" applyAlignment="0" applyProtection="0"/>
    <xf numFmtId="0" fontId="28" fillId="19" borderId="11" applyNumberFormat="0" applyAlignment="0" applyProtection="0"/>
    <xf numFmtId="0" fontId="29" fillId="19" borderId="10" applyNumberFormat="0" applyAlignment="0" applyProtection="0"/>
    <xf numFmtId="0" fontId="30" fillId="0" borderId="12" applyNumberFormat="0" applyFill="0" applyAlignment="0" applyProtection="0"/>
    <xf numFmtId="0" fontId="31" fillId="20" borderId="13" applyNumberFormat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1" fillId="0" borderId="14" applyNumberFormat="0" applyFill="0" applyAlignment="0" applyProtection="0"/>
    <xf numFmtId="0" fontId="33" fillId="21" borderId="0" applyNumberFormat="0" applyBorder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33" fillId="32" borderId="0" applyNumberFormat="0" applyBorder="0" applyAlignment="0" applyProtection="0"/>
    <xf numFmtId="0" fontId="4" fillId="0" borderId="0"/>
    <xf numFmtId="0" fontId="17" fillId="0" borderId="0"/>
    <xf numFmtId="167" fontId="4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0" fillId="0" borderId="0"/>
    <xf numFmtId="164" fontId="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15" borderId="5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15" borderId="5" applyNumberFormat="0" applyFont="0" applyAlignment="0" applyProtection="0"/>
    <xf numFmtId="167" fontId="4" fillId="0" borderId="0" applyFont="0" applyFill="0" applyBorder="0" applyAlignment="0" applyProtection="0"/>
  </cellStyleXfs>
  <cellXfs count="153">
    <xf numFmtId="0" fontId="0" fillId="0" borderId="0" xfId="0"/>
    <xf numFmtId="0" fontId="11" fillId="0" borderId="0" xfId="0" applyFont="1" applyFill="1" applyAlignment="1">
      <alignment horizontal="left" vertical="top"/>
    </xf>
    <xf numFmtId="2" fontId="13" fillId="0" borderId="0" xfId="0" applyNumberFormat="1" applyFont="1" applyFill="1" applyBorder="1" applyAlignment="1">
      <alignment horizontal="left" vertical="top"/>
    </xf>
    <xf numFmtId="2" fontId="13" fillId="0" borderId="1" xfId="0" applyNumberFormat="1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14" fillId="0" borderId="0" xfId="0" applyFont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4" fillId="0" borderId="4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2" fontId="14" fillId="0" borderId="0" xfId="0" applyNumberFormat="1" applyFont="1" applyFill="1" applyAlignment="1">
      <alignment horizontal="left" vertical="top"/>
    </xf>
    <xf numFmtId="1" fontId="14" fillId="0" borderId="4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/>
    </xf>
    <xf numFmtId="0" fontId="14" fillId="0" borderId="4" xfId="19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14" fillId="0" borderId="4" xfId="19" applyFont="1" applyFill="1" applyBorder="1" applyAlignment="1">
      <alignment horizontal="left" vertical="top"/>
    </xf>
    <xf numFmtId="0" fontId="14" fillId="0" borderId="4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/>
    </xf>
    <xf numFmtId="165" fontId="13" fillId="0" borderId="0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left" vertical="top"/>
    </xf>
    <xf numFmtId="0" fontId="15" fillId="0" borderId="0" xfId="19" applyFont="1" applyFill="1" applyBorder="1" applyAlignment="1">
      <alignment horizontal="left"/>
    </xf>
    <xf numFmtId="2" fontId="13" fillId="0" borderId="0" xfId="0" applyNumberFormat="1" applyFont="1" applyFill="1" applyAlignment="1">
      <alignment horizontal="left" vertical="top"/>
    </xf>
    <xf numFmtId="166" fontId="13" fillId="0" borderId="0" xfId="0" applyNumberFormat="1" applyFont="1" applyFill="1" applyAlignment="1">
      <alignment horizontal="left" vertical="top"/>
    </xf>
    <xf numFmtId="0" fontId="13" fillId="0" borderId="0" xfId="0" applyFont="1" applyFill="1" applyAlignment="1">
      <alignment horizontal="center" vertical="top"/>
    </xf>
    <xf numFmtId="2" fontId="15" fillId="0" borderId="0" xfId="0" applyNumberFormat="1" applyFont="1" applyFill="1" applyAlignment="1">
      <alignment horizontal="left" vertical="top"/>
    </xf>
    <xf numFmtId="1" fontId="13" fillId="0" borderId="0" xfId="0" applyNumberFormat="1" applyFont="1" applyFill="1" applyAlignment="1">
      <alignment horizontal="left" vertical="top"/>
    </xf>
    <xf numFmtId="1" fontId="13" fillId="0" borderId="0" xfId="0" applyNumberFormat="1" applyFont="1" applyFill="1" applyBorder="1" applyAlignment="1">
      <alignment horizontal="left" vertical="top"/>
    </xf>
    <xf numFmtId="166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center" vertical="top"/>
    </xf>
    <xf numFmtId="2" fontId="15" fillId="0" borderId="1" xfId="0" applyNumberFormat="1" applyFont="1" applyFill="1" applyBorder="1" applyAlignment="1">
      <alignment horizontal="left" vertical="top"/>
    </xf>
    <xf numFmtId="1" fontId="13" fillId="0" borderId="1" xfId="0" applyNumberFormat="1" applyFont="1" applyFill="1" applyBorder="1" applyAlignment="1">
      <alignment horizontal="left" vertical="top"/>
    </xf>
    <xf numFmtId="166" fontId="15" fillId="0" borderId="0" xfId="0" applyNumberFormat="1" applyFont="1" applyFill="1" applyAlignment="1">
      <alignment horizontal="left" vertical="top"/>
    </xf>
    <xf numFmtId="165" fontId="13" fillId="0" borderId="0" xfId="0" applyNumberFormat="1" applyFont="1" applyFill="1" applyAlignment="1">
      <alignment horizontal="left" vertical="top"/>
    </xf>
    <xf numFmtId="1" fontId="15" fillId="0" borderId="0" xfId="15" applyNumberFormat="1" applyFont="1" applyFill="1" applyBorder="1" applyAlignment="1">
      <alignment horizontal="left"/>
    </xf>
    <xf numFmtId="0" fontId="13" fillId="0" borderId="6" xfId="0" applyFont="1" applyFill="1" applyBorder="1" applyAlignment="1">
      <alignment horizontal="left" vertical="top"/>
    </xf>
    <xf numFmtId="2" fontId="13" fillId="0" borderId="6" xfId="0" applyNumberFormat="1" applyFont="1" applyFill="1" applyBorder="1" applyAlignment="1">
      <alignment horizontal="left" vertical="top"/>
    </xf>
    <xf numFmtId="166" fontId="13" fillId="0" borderId="6" xfId="0" applyNumberFormat="1" applyFont="1" applyFill="1" applyBorder="1" applyAlignment="1">
      <alignment horizontal="left" vertical="top"/>
    </xf>
    <xf numFmtId="166" fontId="15" fillId="0" borderId="6" xfId="0" applyNumberFormat="1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center" vertical="top"/>
    </xf>
    <xf numFmtId="2" fontId="15" fillId="0" borderId="6" xfId="0" applyNumberFormat="1" applyFont="1" applyFill="1" applyBorder="1" applyAlignment="1">
      <alignment horizontal="left" vertical="top"/>
    </xf>
    <xf numFmtId="165" fontId="13" fillId="0" borderId="6" xfId="0" applyNumberFormat="1" applyFont="1" applyFill="1" applyBorder="1" applyAlignment="1">
      <alignment horizontal="left" vertical="top"/>
    </xf>
    <xf numFmtId="1" fontId="13" fillId="0" borderId="6" xfId="0" applyNumberFormat="1" applyFont="1" applyFill="1" applyBorder="1" applyAlignment="1">
      <alignment horizontal="left" vertical="top"/>
    </xf>
    <xf numFmtId="2" fontId="15" fillId="0" borderId="0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/>
    </xf>
    <xf numFmtId="165" fontId="13" fillId="0" borderId="1" xfId="0" applyNumberFormat="1" applyFont="1" applyFill="1" applyBorder="1" applyAlignment="1">
      <alignment horizontal="left" vertical="top"/>
    </xf>
    <xf numFmtId="1" fontId="15" fillId="0" borderId="0" xfId="0" applyNumberFormat="1" applyFont="1" applyFill="1" applyBorder="1" applyAlignment="1">
      <alignment horizontal="left" vertical="top"/>
    </xf>
    <xf numFmtId="1" fontId="15" fillId="0" borderId="1" xfId="0" applyNumberFormat="1" applyFont="1" applyFill="1" applyBorder="1" applyAlignment="1">
      <alignment horizontal="left" vertical="top"/>
    </xf>
    <xf numFmtId="2" fontId="13" fillId="0" borderId="0" xfId="0" applyNumberFormat="1" applyFont="1" applyFill="1" applyBorder="1" applyAlignment="1">
      <alignment horizontal="left"/>
    </xf>
    <xf numFmtId="2" fontId="13" fillId="0" borderId="1" xfId="0" applyNumberFormat="1" applyFont="1" applyFill="1" applyBorder="1" applyAlignment="1">
      <alignment horizontal="left"/>
    </xf>
    <xf numFmtId="166" fontId="13" fillId="0" borderId="0" xfId="0" applyNumberFormat="1" applyFont="1" applyFill="1" applyBorder="1" applyAlignment="1">
      <alignment horizontal="left"/>
    </xf>
    <xf numFmtId="165" fontId="15" fillId="0" borderId="0" xfId="19" applyNumberFormat="1" applyFont="1" applyFill="1" applyBorder="1" applyAlignment="1">
      <alignment horizontal="left"/>
    </xf>
    <xf numFmtId="166" fontId="13" fillId="0" borderId="1" xfId="0" applyNumberFormat="1" applyFont="1" applyFill="1" applyBorder="1" applyAlignment="1">
      <alignment horizontal="left"/>
    </xf>
    <xf numFmtId="165" fontId="15" fillId="0" borderId="1" xfId="19" applyNumberFormat="1" applyFont="1" applyFill="1" applyBorder="1" applyAlignment="1">
      <alignment horizontal="left"/>
    </xf>
    <xf numFmtId="0" fontId="13" fillId="0" borderId="0" xfId="19" applyFont="1" applyFill="1" applyBorder="1" applyAlignment="1">
      <alignment horizontal="left"/>
    </xf>
    <xf numFmtId="0" fontId="13" fillId="0" borderId="0" xfId="15" applyFont="1" applyFill="1" applyBorder="1" applyAlignment="1">
      <alignment horizontal="left"/>
    </xf>
    <xf numFmtId="1" fontId="13" fillId="0" borderId="0" xfId="19" applyNumberFormat="1" applyFont="1" applyFill="1" applyBorder="1" applyAlignment="1">
      <alignment horizontal="left"/>
    </xf>
    <xf numFmtId="2" fontId="13" fillId="0" borderId="0" xfId="19" applyNumberFormat="1" applyFont="1" applyFill="1" applyBorder="1" applyAlignment="1">
      <alignment horizontal="left"/>
    </xf>
    <xf numFmtId="2" fontId="13" fillId="0" borderId="0" xfId="15" applyNumberFormat="1" applyFont="1" applyFill="1" applyBorder="1" applyAlignment="1">
      <alignment horizontal="left"/>
    </xf>
    <xf numFmtId="165" fontId="13" fillId="0" borderId="0" xfId="19" applyNumberFormat="1" applyFont="1" applyFill="1" applyBorder="1" applyAlignment="1">
      <alignment horizontal="left"/>
    </xf>
    <xf numFmtId="1" fontId="15" fillId="0" borderId="0" xfId="49" applyNumberFormat="1" applyFont="1" applyFill="1" applyBorder="1" applyAlignment="1">
      <alignment horizontal="left"/>
    </xf>
    <xf numFmtId="1" fontId="13" fillId="0" borderId="0" xfId="15" applyNumberFormat="1" applyFont="1" applyFill="1" applyBorder="1" applyAlignment="1">
      <alignment horizontal="left"/>
    </xf>
    <xf numFmtId="0" fontId="15" fillId="0" borderId="0" xfId="0" applyFont="1" applyFill="1" applyAlignment="1">
      <alignment horizontal="left" vertical="top"/>
    </xf>
    <xf numFmtId="165" fontId="15" fillId="0" borderId="0" xfId="0" applyNumberFormat="1" applyFont="1" applyFill="1" applyAlignment="1">
      <alignment horizontal="left" vertical="center"/>
    </xf>
    <xf numFmtId="2" fontId="15" fillId="0" borderId="0" xfId="0" applyNumberFormat="1" applyFont="1" applyFill="1" applyAlignment="1">
      <alignment horizontal="left"/>
    </xf>
    <xf numFmtId="165" fontId="15" fillId="0" borderId="1" xfId="0" applyNumberFormat="1" applyFont="1" applyFill="1" applyBorder="1" applyAlignment="1">
      <alignment horizontal="left" vertical="center"/>
    </xf>
    <xf numFmtId="2" fontId="15" fillId="0" borderId="1" xfId="0" applyNumberFormat="1" applyFont="1" applyFill="1" applyBorder="1" applyAlignment="1">
      <alignment horizontal="left"/>
    </xf>
    <xf numFmtId="1" fontId="15" fillId="0" borderId="0" xfId="0" applyNumberFormat="1" applyFont="1" applyFill="1" applyAlignment="1">
      <alignment horizontal="left" vertical="top"/>
    </xf>
    <xf numFmtId="165" fontId="15" fillId="0" borderId="0" xfId="0" applyNumberFormat="1" applyFont="1" applyFill="1" applyAlignment="1">
      <alignment horizontal="left" vertical="top"/>
    </xf>
    <xf numFmtId="166" fontId="15" fillId="0" borderId="0" xfId="0" applyNumberFormat="1" applyFont="1" applyFill="1" applyBorder="1" applyAlignment="1">
      <alignment horizontal="left"/>
    </xf>
    <xf numFmtId="166" fontId="15" fillId="0" borderId="1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top" wrapText="1"/>
    </xf>
    <xf numFmtId="166" fontId="13" fillId="0" borderId="0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165" fontId="15" fillId="0" borderId="0" xfId="15" applyNumberFormat="1" applyFont="1" applyFill="1" applyBorder="1" applyAlignment="1">
      <alignment horizontal="left"/>
    </xf>
    <xf numFmtId="2" fontId="15" fillId="0" borderId="0" xfId="15" applyNumberFormat="1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165" fontId="13" fillId="0" borderId="0" xfId="0" applyNumberFormat="1" applyFont="1" applyFill="1" applyBorder="1" applyAlignment="1">
      <alignment horizontal="left"/>
    </xf>
    <xf numFmtId="165" fontId="15" fillId="0" borderId="6" xfId="0" applyNumberFormat="1" applyFont="1" applyFill="1" applyBorder="1" applyAlignment="1">
      <alignment horizontal="left" vertical="center"/>
    </xf>
    <xf numFmtId="2" fontId="15" fillId="0" borderId="6" xfId="0" applyNumberFormat="1" applyFont="1" applyFill="1" applyBorder="1" applyAlignment="1">
      <alignment horizontal="left"/>
    </xf>
    <xf numFmtId="1" fontId="15" fillId="0" borderId="6" xfId="0" applyNumberFormat="1" applyFont="1" applyFill="1" applyBorder="1" applyAlignment="1">
      <alignment horizontal="left" vertical="top"/>
    </xf>
    <xf numFmtId="0" fontId="16" fillId="0" borderId="0" xfId="0" applyFont="1" applyFill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 wrapText="1"/>
    </xf>
    <xf numFmtId="165" fontId="15" fillId="0" borderId="0" xfId="0" applyNumberFormat="1" applyFont="1" applyFill="1" applyBorder="1" applyAlignment="1">
      <alignment horizontal="left" vertical="center"/>
    </xf>
    <xf numFmtId="2" fontId="15" fillId="0" borderId="0" xfId="0" applyNumberFormat="1" applyFont="1" applyFill="1" applyBorder="1" applyAlignment="1">
      <alignment horizontal="left"/>
    </xf>
    <xf numFmtId="1" fontId="15" fillId="0" borderId="0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166" fontId="15" fillId="0" borderId="1" xfId="0" applyNumberFormat="1" applyFont="1" applyFill="1" applyBorder="1" applyAlignment="1">
      <alignment horizontal="left" vertical="top"/>
    </xf>
    <xf numFmtId="166" fontId="15" fillId="0" borderId="0" xfId="0" applyNumberFormat="1" applyFont="1" applyFill="1" applyBorder="1" applyAlignment="1">
      <alignment horizontal="left" vertical="top"/>
    </xf>
    <xf numFmtId="2" fontId="15" fillId="0" borderId="0" xfId="19" applyNumberFormat="1" applyFont="1" applyFill="1" applyBorder="1" applyAlignment="1">
      <alignment horizontal="left"/>
    </xf>
    <xf numFmtId="0" fontId="13" fillId="0" borderId="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 vertical="top"/>
    </xf>
    <xf numFmtId="2" fontId="15" fillId="0" borderId="4" xfId="0" applyNumberFormat="1" applyFont="1" applyFill="1" applyBorder="1" applyAlignment="1">
      <alignment horizontal="left" vertical="top"/>
    </xf>
    <xf numFmtId="165" fontId="13" fillId="0" borderId="4" xfId="0" applyNumberFormat="1" applyFont="1" applyFill="1" applyBorder="1" applyAlignment="1">
      <alignment horizontal="left" vertical="top"/>
    </xf>
    <xf numFmtId="1" fontId="15" fillId="0" borderId="4" xfId="0" applyNumberFormat="1" applyFont="1" applyFill="1" applyBorder="1" applyAlignment="1">
      <alignment horizontal="left" vertical="top"/>
    </xf>
    <xf numFmtId="166" fontId="15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left" vertical="top"/>
    </xf>
    <xf numFmtId="0" fontId="15" fillId="0" borderId="4" xfId="0" applyFont="1" applyFill="1" applyBorder="1" applyAlignment="1">
      <alignment horizontal="left" vertical="top"/>
    </xf>
    <xf numFmtId="165" fontId="15" fillId="0" borderId="4" xfId="0" applyNumberFormat="1" applyFont="1" applyFill="1" applyBorder="1" applyAlignment="1">
      <alignment horizontal="left" vertical="center"/>
    </xf>
    <xf numFmtId="2" fontId="15" fillId="0" borderId="4" xfId="0" applyNumberFormat="1" applyFont="1" applyFill="1" applyBorder="1" applyAlignment="1">
      <alignment horizontal="left"/>
    </xf>
    <xf numFmtId="0" fontId="14" fillId="0" borderId="2" xfId="0" applyFont="1" applyFill="1" applyBorder="1" applyAlignment="1">
      <alignment horizontal="left" vertical="top" wrapText="1"/>
    </xf>
    <xf numFmtId="165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165" fontId="14" fillId="0" borderId="0" xfId="0" applyNumberFormat="1" applyFont="1" applyFill="1" applyAlignment="1">
      <alignment horizontal="left" vertical="top"/>
    </xf>
    <xf numFmtId="0" fontId="0" fillId="0" borderId="0" xfId="0"/>
    <xf numFmtId="2" fontId="13" fillId="0" borderId="1" xfId="0" applyNumberFormat="1" applyFont="1" applyFill="1" applyBorder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2" fontId="14" fillId="0" borderId="0" xfId="0" applyNumberFormat="1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left" vertical="top"/>
    </xf>
    <xf numFmtId="166" fontId="14" fillId="0" borderId="0" xfId="0" applyNumberFormat="1" applyFont="1" applyFill="1" applyAlignment="1">
      <alignment horizontal="left" vertical="top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15" fillId="0" borderId="6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left" vertical="top" wrapText="1"/>
    </xf>
    <xf numFmtId="0" fontId="0" fillId="0" borderId="0" xfId="0" applyNumberFormat="1" applyFont="1" applyFill="1" applyAlignment="1">
      <alignment horizontal="left"/>
    </xf>
    <xf numFmtId="2" fontId="0" fillId="0" borderId="0" xfId="0" applyNumberFormat="1" applyFont="1" applyFill="1" applyAlignment="1">
      <alignment horizontal="right"/>
    </xf>
    <xf numFmtId="2" fontId="0" fillId="0" borderId="0" xfId="0" applyNumberFormat="1" applyFont="1" applyFill="1" applyAlignment="1">
      <alignment horizontal="left"/>
    </xf>
    <xf numFmtId="0" fontId="0" fillId="0" borderId="0" xfId="0" applyNumberFormat="1" applyFont="1" applyFill="1"/>
    <xf numFmtId="1" fontId="18" fillId="0" borderId="0" xfId="47" applyNumberFormat="1" applyFont="1" applyFill="1" applyBorder="1" applyAlignment="1">
      <alignment horizontal="left"/>
    </xf>
    <xf numFmtId="165" fontId="18" fillId="0" borderId="0" xfId="47" applyNumberFormat="1" applyFont="1" applyFill="1" applyBorder="1" applyAlignment="1">
      <alignment horizontal="left"/>
    </xf>
    <xf numFmtId="0" fontId="13" fillId="0" borderId="3" xfId="0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center" vertical="top"/>
    </xf>
    <xf numFmtId="165" fontId="13" fillId="0" borderId="3" xfId="0" applyNumberFormat="1" applyFont="1" applyFill="1" applyBorder="1" applyAlignment="1">
      <alignment horizontal="left" vertical="top"/>
    </xf>
    <xf numFmtId="2" fontId="15" fillId="0" borderId="3" xfId="19" applyNumberFormat="1" applyFont="1" applyFill="1" applyBorder="1" applyAlignment="1">
      <alignment horizontal="left"/>
    </xf>
    <xf numFmtId="2" fontId="13" fillId="0" borderId="3" xfId="0" applyNumberFormat="1" applyFont="1" applyFill="1" applyBorder="1" applyAlignment="1">
      <alignment horizontal="left" vertical="top"/>
    </xf>
    <xf numFmtId="165" fontId="18" fillId="0" borderId="3" xfId="47" applyNumberFormat="1" applyFont="1" applyFill="1" applyBorder="1" applyAlignment="1">
      <alignment horizontal="left"/>
    </xf>
    <xf numFmtId="165" fontId="0" fillId="0" borderId="3" xfId="0" applyNumberFormat="1" applyBorder="1" applyAlignment="1">
      <alignment horizontal="left"/>
    </xf>
    <xf numFmtId="1" fontId="18" fillId="0" borderId="3" xfId="47" applyNumberFormat="1" applyFont="1" applyFill="1" applyBorder="1" applyAlignment="1">
      <alignment horizontal="left"/>
    </xf>
    <xf numFmtId="166" fontId="15" fillId="0" borderId="3" xfId="0" applyNumberFormat="1" applyFont="1" applyFill="1" applyBorder="1" applyAlignment="1">
      <alignment horizontal="left" vertical="top"/>
    </xf>
    <xf numFmtId="166" fontId="13" fillId="0" borderId="3" xfId="0" applyNumberFormat="1" applyFont="1" applyFill="1" applyBorder="1" applyAlignment="1">
      <alignment horizontal="left" vertical="top"/>
    </xf>
    <xf numFmtId="2" fontId="15" fillId="0" borderId="3" xfId="0" applyNumberFormat="1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left"/>
    </xf>
    <xf numFmtId="166" fontId="13" fillId="0" borderId="3" xfId="0" applyNumberFormat="1" applyFont="1" applyFill="1" applyBorder="1" applyAlignment="1">
      <alignment horizontal="left"/>
    </xf>
    <xf numFmtId="2" fontId="13" fillId="0" borderId="3" xfId="15" applyNumberFormat="1" applyFont="1" applyFill="1" applyBorder="1" applyAlignment="1">
      <alignment horizontal="left"/>
    </xf>
    <xf numFmtId="1" fontId="13" fillId="0" borderId="3" xfId="0" applyNumberFormat="1" applyFont="1" applyFill="1" applyBorder="1" applyAlignment="1">
      <alignment horizontal="left"/>
    </xf>
    <xf numFmtId="1" fontId="13" fillId="0" borderId="3" xfId="0" applyNumberFormat="1" applyFont="1" applyFill="1" applyBorder="1" applyAlignment="1">
      <alignment horizontal="left" vertical="top"/>
    </xf>
    <xf numFmtId="165" fontId="13" fillId="0" borderId="3" xfId="0" applyNumberFormat="1" applyFont="1" applyFill="1" applyBorder="1" applyAlignment="1">
      <alignment horizontal="left"/>
    </xf>
    <xf numFmtId="165" fontId="15" fillId="0" borderId="3" xfId="0" applyNumberFormat="1" applyFont="1" applyFill="1" applyBorder="1" applyAlignment="1">
      <alignment horizontal="left" vertical="center"/>
    </xf>
    <xf numFmtId="2" fontId="15" fillId="0" borderId="3" xfId="0" applyNumberFormat="1" applyFont="1" applyFill="1" applyBorder="1" applyAlignment="1">
      <alignment horizontal="left"/>
    </xf>
    <xf numFmtId="1" fontId="15" fillId="0" borderId="3" xfId="0" applyNumberFormat="1" applyFont="1" applyFill="1" applyBorder="1" applyAlignment="1">
      <alignment horizontal="left" vertical="top"/>
    </xf>
    <xf numFmtId="0" fontId="34" fillId="0" borderId="0" xfId="0" applyFont="1" applyAlignment="1">
      <alignment vertical="center"/>
    </xf>
  </cellXfs>
  <cellStyles count="134">
    <cellStyle name="20% - Accent1" xfId="67" builtinId="30" customBuiltin="1"/>
    <cellStyle name="20% - Accent2" xfId="71" builtinId="34" customBuiltin="1"/>
    <cellStyle name="20% - Accent3" xfId="75" builtinId="38" customBuiltin="1"/>
    <cellStyle name="20% - Accent4" xfId="79" builtinId="42" customBuiltin="1"/>
    <cellStyle name="20% - Accent5" xfId="83" builtinId="46" customBuiltin="1"/>
    <cellStyle name="20% - Accent6" xfId="87" builtinId="50" customBuiltin="1"/>
    <cellStyle name="20% - Акцент1 2" xfId="1"/>
    <cellStyle name="20% - Акцент1 2 2" xfId="117"/>
    <cellStyle name="20% - Акцент1 3" xfId="93"/>
    <cellStyle name="20% - Акцент2 2" xfId="2"/>
    <cellStyle name="20% - Акцент2 2 2" xfId="119"/>
    <cellStyle name="20% - Акцент2 3" xfId="94"/>
    <cellStyle name="20% - Акцент3 2" xfId="3"/>
    <cellStyle name="20% - Акцент3 2 2" xfId="121"/>
    <cellStyle name="20% - Акцент3 3" xfId="95"/>
    <cellStyle name="20% - Акцент4 2" xfId="4"/>
    <cellStyle name="20% - Акцент4 2 2" xfId="123"/>
    <cellStyle name="20% - Акцент4 3" xfId="96"/>
    <cellStyle name="20% - Акцент5 2" xfId="5"/>
    <cellStyle name="20% - Акцент5 2 2" xfId="125"/>
    <cellStyle name="20% - Акцент5 3" xfId="97"/>
    <cellStyle name="20% - Акцент6 2" xfId="6"/>
    <cellStyle name="20% - Акцент6 2 2" xfId="127"/>
    <cellStyle name="20% - Акцент6 3" xfId="98"/>
    <cellStyle name="40% - Accent1" xfId="68" builtinId="31" customBuiltin="1"/>
    <cellStyle name="40% - Accent2" xfId="72" builtinId="35" customBuiltin="1"/>
    <cellStyle name="40% - Accent3" xfId="76" builtinId="39" customBuiltin="1"/>
    <cellStyle name="40% - Accent4" xfId="80" builtinId="43" customBuiltin="1"/>
    <cellStyle name="40% - Accent5" xfId="84" builtinId="47" customBuiltin="1"/>
    <cellStyle name="40% - Accent6" xfId="88" builtinId="51" customBuiltin="1"/>
    <cellStyle name="40% - Акцент1 2" xfId="7"/>
    <cellStyle name="40% - Акцент1 2 2" xfId="118"/>
    <cellStyle name="40% - Акцент1 3" xfId="99"/>
    <cellStyle name="40% - Акцент2 2" xfId="8"/>
    <cellStyle name="40% - Акцент2 2 2" xfId="120"/>
    <cellStyle name="40% - Акцент2 3" xfId="100"/>
    <cellStyle name="40% - Акцент3 2" xfId="9"/>
    <cellStyle name="40% - Акцент3 2 2" xfId="122"/>
    <cellStyle name="40% - Акцент3 3" xfId="101"/>
    <cellStyle name="40% - Акцент4 2" xfId="10"/>
    <cellStyle name="40% - Акцент4 2 2" xfId="124"/>
    <cellStyle name="40% - Акцент4 3" xfId="102"/>
    <cellStyle name="40% - Акцент5 2" xfId="11"/>
    <cellStyle name="40% - Акцент5 2 2" xfId="126"/>
    <cellStyle name="40% - Акцент5 3" xfId="103"/>
    <cellStyle name="40% - Акцент6 2" xfId="12"/>
    <cellStyle name="40% - Акцент6 2 2" xfId="128"/>
    <cellStyle name="40% - Акцент6 3" xfId="104"/>
    <cellStyle name="60% - Accent1" xfId="69" builtinId="32" customBuiltin="1"/>
    <cellStyle name="60% - Accent2" xfId="73" builtinId="36" customBuiltin="1"/>
    <cellStyle name="60% - Accent3" xfId="77" builtinId="40" customBuiltin="1"/>
    <cellStyle name="60% - Accent4" xfId="81" builtinId="44" customBuiltin="1"/>
    <cellStyle name="60% - Accent5" xfId="85" builtinId="48" customBuiltin="1"/>
    <cellStyle name="60% - Accent6" xfId="89" builtinId="52" customBuiltin="1"/>
    <cellStyle name="Accent1" xfId="66" builtinId="29" customBuiltin="1"/>
    <cellStyle name="Accent2" xfId="70" builtinId="33" customBuiltin="1"/>
    <cellStyle name="Accent3" xfId="74" builtinId="37" customBuiltin="1"/>
    <cellStyle name="Accent4" xfId="78" builtinId="41" customBuiltin="1"/>
    <cellStyle name="Accent5" xfId="82" builtinId="45" customBuiltin="1"/>
    <cellStyle name="Accent6" xfId="86" builtinId="49" customBuiltin="1"/>
    <cellStyle name="Bad" xfId="56" builtinId="27" customBuiltin="1"/>
    <cellStyle name="Bad 2" xfId="46"/>
    <cellStyle name="Calculation" xfId="60" builtinId="22" customBuiltin="1"/>
    <cellStyle name="Check Cell" xfId="62" builtinId="23" customBuiltin="1"/>
    <cellStyle name="Euro" xfId="92"/>
    <cellStyle name="Euro 2" xfId="133"/>
    <cellStyle name="Explanatory Text" xfId="64" builtinId="53" customBuiltin="1"/>
    <cellStyle name="Good" xfId="55" builtinId="26" customBuiltin="1"/>
    <cellStyle name="Heading 1" xfId="51" builtinId="16" customBuiltin="1"/>
    <cellStyle name="Heading 2" xfId="52" builtinId="17" customBuiltin="1"/>
    <cellStyle name="Heading 3" xfId="53" builtinId="18" customBuiltin="1"/>
    <cellStyle name="Heading 4" xfId="54" builtinId="19" customBuiltin="1"/>
    <cellStyle name="Input" xfId="58" builtinId="20" customBuiltin="1"/>
    <cellStyle name="Linked Cell" xfId="61" builtinId="24" customBuiltin="1"/>
    <cellStyle name="Neutral" xfId="57" builtinId="28" customBuiltin="1"/>
    <cellStyle name="Normal" xfId="0" builtinId="0"/>
    <cellStyle name="Normal 2" xfId="13"/>
    <cellStyle name="Normal 2 2" xfId="14"/>
    <cellStyle name="Normal 2 3" xfId="45"/>
    <cellStyle name="Normal 3" xfId="47"/>
    <cellStyle name="Normal_Experimental" xfId="15"/>
    <cellStyle name="Normal_Melts Natural versus INFOREX" xfId="49"/>
    <cellStyle name="Output" xfId="59" builtinId="21" customBuiltin="1"/>
    <cellStyle name="Percent 2" xfId="16"/>
    <cellStyle name="Percent 2 2" xfId="17"/>
    <cellStyle name="Standard_Exp_Melts" xfId="18"/>
    <cellStyle name="Title" xfId="50" builtinId="15" customBuiltin="1"/>
    <cellStyle name="Total" xfId="65" builtinId="25" customBuiltin="1"/>
    <cellStyle name="Warning Text" xfId="63" builtinId="11" customBuiltin="1"/>
    <cellStyle name="Обычный 10" xfId="44"/>
    <cellStyle name="Обычный 10 2" xfId="105"/>
    <cellStyle name="Обычный 2" xfId="19"/>
    <cellStyle name="Обычный 2 2" xfId="20"/>
    <cellStyle name="Обычный 3" xfId="21"/>
    <cellStyle name="Обычный 3 2" xfId="22"/>
    <cellStyle name="Обычный 3 2 2" xfId="23"/>
    <cellStyle name="Обычный 3 2 2 2" xfId="130"/>
    <cellStyle name="Обычный 3 2 3" xfId="111"/>
    <cellStyle name="Обычный 3 3" xfId="24"/>
    <cellStyle name="Обычный 3 3 2" xfId="116"/>
    <cellStyle name="Обычный 3 4" xfId="107"/>
    <cellStyle name="Обычный 4" xfId="25"/>
    <cellStyle name="Обычный 4 2" xfId="26"/>
    <cellStyle name="Обычный 4 2 2" xfId="27"/>
    <cellStyle name="Обычный 4 2 2 2" xfId="131"/>
    <cellStyle name="Обычный 4 2 3" xfId="112"/>
    <cellStyle name="Обычный 4 3" xfId="28"/>
    <cellStyle name="Обычный 4 3 2" xfId="115"/>
    <cellStyle name="Обычный 4 4" xfId="109"/>
    <cellStyle name="Обычный 5" xfId="29"/>
    <cellStyle name="Обычный 5 2" xfId="30"/>
    <cellStyle name="Обычный 6" xfId="31"/>
    <cellStyle name="Обычный 6 2" xfId="32"/>
    <cellStyle name="Обычный 6 2 2" xfId="129"/>
    <cellStyle name="Обычный 6 3" xfId="110"/>
    <cellStyle name="Обычный 7" xfId="33"/>
    <cellStyle name="Обычный 7 2" xfId="34"/>
    <cellStyle name="Обычный 8" xfId="35"/>
    <cellStyle name="Обычный 8 2" xfId="114"/>
    <cellStyle name="Обычный 9" xfId="36"/>
    <cellStyle name="Обычный 9 2" xfId="48"/>
    <cellStyle name="Обычный 9 3" xfId="90"/>
    <cellStyle name="Обычный 9 4" xfId="91"/>
    <cellStyle name="Плохой 2" xfId="37"/>
    <cellStyle name="Примечание 2" xfId="38"/>
    <cellStyle name="Примечание 2 2" xfId="39"/>
    <cellStyle name="Примечание 2 2 2" xfId="132"/>
    <cellStyle name="Примечание 2 3" xfId="113"/>
    <cellStyle name="Процентный 2" xfId="40"/>
    <cellStyle name="Процентный 3" xfId="41"/>
    <cellStyle name="Процентный 4" xfId="106"/>
    <cellStyle name="Финансовый 2" xfId="42"/>
    <cellStyle name="Финансовый 3" xfId="43"/>
    <cellStyle name="Финансовый 4" xfId="108"/>
  </cellStyles>
  <dxfs count="1">
    <dxf>
      <font>
        <b/>
        <i val="0"/>
        <condense val="0"/>
        <extend val="0"/>
        <color indexed="53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ColWidth="8.83203125" defaultRowHeight="15" x14ac:dyDescent="0.2"/>
  <cols>
    <col min="1" max="1" width="14.83203125" style="122" bestFit="1" customWidth="1"/>
    <col min="2" max="2" width="20.6640625" style="113" bestFit="1" customWidth="1"/>
  </cols>
  <sheetData>
    <row r="1" spans="1:6" x14ac:dyDescent="0.2">
      <c r="A1" s="122" t="s">
        <v>161</v>
      </c>
      <c r="B1" s="113" t="s">
        <v>162</v>
      </c>
      <c r="C1">
        <v>0.4</v>
      </c>
      <c r="D1">
        <v>-1.3251985180186696</v>
      </c>
      <c r="E1">
        <v>-0.81666958152563329</v>
      </c>
      <c r="F1">
        <v>-0.9</v>
      </c>
    </row>
    <row r="2" spans="1:6" x14ac:dyDescent="0.2">
      <c r="A2" s="122" t="s">
        <v>163</v>
      </c>
      <c r="B2" s="113" t="s">
        <v>178</v>
      </c>
      <c r="C2">
        <v>1.1000000000000001</v>
      </c>
      <c r="D2">
        <v>-1.5086383061657274</v>
      </c>
      <c r="E2">
        <v>3.5</v>
      </c>
      <c r="F2">
        <v>-2.2112587244277266</v>
      </c>
    </row>
    <row r="3" spans="1:6" x14ac:dyDescent="0.2">
      <c r="A3" s="122" t="s">
        <v>164</v>
      </c>
      <c r="B3" s="123">
        <v>14</v>
      </c>
      <c r="C3">
        <v>0.5</v>
      </c>
      <c r="D3">
        <v>-1.2975694635544748</v>
      </c>
    </row>
    <row r="4" spans="1:6" x14ac:dyDescent="0.2">
      <c r="A4" s="122" t="s">
        <v>165</v>
      </c>
      <c r="B4" s="123">
        <v>7</v>
      </c>
      <c r="C4">
        <v>0</v>
      </c>
      <c r="D4">
        <v>-1.1487416512809248</v>
      </c>
    </row>
    <row r="5" spans="1:6" x14ac:dyDescent="0.2">
      <c r="A5" s="122" t="s">
        <v>166</v>
      </c>
      <c r="B5" s="123">
        <v>2</v>
      </c>
      <c r="C5">
        <v>2.4</v>
      </c>
      <c r="D5">
        <v>-2.0362121726544449</v>
      </c>
    </row>
    <row r="6" spans="1:6" x14ac:dyDescent="0.2">
      <c r="A6" s="122" t="s">
        <v>167</v>
      </c>
      <c r="B6" s="123" t="b">
        <v>1</v>
      </c>
      <c r="C6">
        <v>1.8</v>
      </c>
      <c r="D6">
        <v>-1.6736641390712486</v>
      </c>
    </row>
    <row r="7" spans="1:6" x14ac:dyDescent="0.2">
      <c r="A7" s="122" t="s">
        <v>168</v>
      </c>
      <c r="B7" s="123">
        <v>7</v>
      </c>
      <c r="C7">
        <v>0.6</v>
      </c>
      <c r="D7">
        <v>-1.1915740712266687</v>
      </c>
    </row>
    <row r="8" spans="1:6" x14ac:dyDescent="0.2">
      <c r="A8" s="122" t="s">
        <v>169</v>
      </c>
      <c r="B8" s="123" t="b">
        <v>0</v>
      </c>
      <c r="C8">
        <v>0.7</v>
      </c>
      <c r="D8">
        <v>-1.2902653365575625</v>
      </c>
    </row>
    <row r="9" spans="1:6" x14ac:dyDescent="0.2">
      <c r="A9" s="122" t="s">
        <v>170</v>
      </c>
      <c r="B9" s="123" t="b">
        <v>1</v>
      </c>
      <c r="C9">
        <v>2.1</v>
      </c>
      <c r="D9">
        <v>-1.7834497944173022</v>
      </c>
    </row>
    <row r="10" spans="1:6" x14ac:dyDescent="0.2">
      <c r="A10" s="122" t="s">
        <v>171</v>
      </c>
      <c r="B10" s="123" t="b">
        <v>0</v>
      </c>
      <c r="C10">
        <v>-0.5</v>
      </c>
      <c r="D10">
        <v>-1.092171638608336</v>
      </c>
    </row>
    <row r="11" spans="1:6" x14ac:dyDescent="0.2">
      <c r="A11" s="122" t="s">
        <v>172</v>
      </c>
      <c r="B11" s="123" t="b">
        <v>0</v>
      </c>
      <c r="C11">
        <v>3.2</v>
      </c>
      <c r="D11">
        <v>-2.1063092551407787</v>
      </c>
    </row>
    <row r="12" spans="1:6" x14ac:dyDescent="0.2">
      <c r="A12" s="122" t="s">
        <v>173</v>
      </c>
      <c r="B12" s="123" t="s">
        <v>179</v>
      </c>
      <c r="C12">
        <v>3.1</v>
      </c>
      <c r="D12">
        <v>-2.0011269061626713</v>
      </c>
    </row>
    <row r="13" spans="1:6" x14ac:dyDescent="0.2">
      <c r="A13" s="122" t="s">
        <v>174</v>
      </c>
      <c r="B13" s="123" t="b">
        <v>1</v>
      </c>
      <c r="C13" s="115" t="s">
        <v>160</v>
      </c>
      <c r="D13" s="115" t="s">
        <v>160</v>
      </c>
    </row>
    <row r="14" spans="1:6" x14ac:dyDescent="0.2">
      <c r="A14" s="122" t="s">
        <v>175</v>
      </c>
      <c r="B14" s="123" t="b">
        <v>0</v>
      </c>
    </row>
    <row r="15" spans="1:6" x14ac:dyDescent="0.2">
      <c r="A15" s="122" t="s">
        <v>176</v>
      </c>
      <c r="B15" s="123" t="b">
        <v>0</v>
      </c>
    </row>
    <row r="16" spans="1:6" x14ac:dyDescent="0.2">
      <c r="A16" s="122" t="s">
        <v>177</v>
      </c>
      <c r="B16" s="12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autoPageBreaks="0"/>
  </sheetPr>
  <dimension ref="A1:CJ103"/>
  <sheetViews>
    <sheetView tabSelected="1" zoomScale="98" zoomScaleNormal="98" zoomScalePageLayoutView="98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A2" sqref="A2:A3"/>
    </sheetView>
  </sheetViews>
  <sheetFormatPr baseColWidth="10" defaultColWidth="8.83203125" defaultRowHeight="15" x14ac:dyDescent="0.2"/>
  <cols>
    <col min="1" max="1" width="13.5" style="6" customWidth="1"/>
    <col min="2" max="2" width="10.1640625" style="90" customWidth="1"/>
    <col min="3" max="3" width="11.5" style="6" customWidth="1"/>
    <col min="4" max="4" width="11.1640625" style="6" customWidth="1"/>
    <col min="5" max="5" width="12.1640625" style="6" customWidth="1"/>
    <col min="6" max="6" width="6" style="6" customWidth="1"/>
    <col min="7" max="8" width="8.83203125" style="6"/>
    <col min="9" max="9" width="8.83203125" style="7"/>
    <col min="10" max="10" width="8.83203125" style="6"/>
    <col min="11" max="11" width="5.5" style="6" customWidth="1"/>
    <col min="12" max="13" width="8.83203125" style="6"/>
    <col min="14" max="18" width="8.83203125" style="7"/>
    <col min="19" max="19" width="8.83203125" style="6"/>
    <col min="20" max="20" width="8.83203125" style="14"/>
    <col min="21" max="25" width="8.83203125" style="6"/>
    <col min="26" max="26" width="8.83203125" style="14"/>
    <col min="27" max="38" width="8.83203125" style="6"/>
    <col min="39" max="39" width="8.83203125" style="14"/>
    <col min="40" max="54" width="8.83203125" style="6"/>
    <col min="55" max="55" width="8.83203125" style="15"/>
    <col min="56" max="56" width="8.83203125" style="16"/>
    <col min="57" max="57" width="10.5" style="16" customWidth="1"/>
    <col min="58" max="58" width="8.83203125" style="16"/>
    <col min="59" max="59" width="10.5" style="16" customWidth="1"/>
    <col min="60" max="62" width="8.83203125" style="16"/>
    <col min="63" max="63" width="10.5" style="16" customWidth="1"/>
    <col min="64" max="64" width="8.83203125" style="16"/>
    <col min="65" max="65" width="11.5" style="16" customWidth="1"/>
    <col min="66" max="86" width="8.83203125" style="16"/>
    <col min="87" max="87" width="10.5" style="16" customWidth="1"/>
    <col min="88" max="16384" width="8.83203125" style="16"/>
  </cols>
  <sheetData>
    <row r="1" spans="1:88" s="5" customFormat="1" x14ac:dyDescent="0.2">
      <c r="A1" s="7" t="s">
        <v>180</v>
      </c>
      <c r="B1" s="90"/>
      <c r="C1" s="6"/>
      <c r="D1" s="6"/>
      <c r="E1" s="6"/>
      <c r="F1" s="6"/>
      <c r="G1" s="6"/>
      <c r="H1" s="6"/>
      <c r="I1" s="7"/>
      <c r="J1" s="6"/>
      <c r="K1" s="6"/>
      <c r="L1" s="6"/>
      <c r="M1" s="6"/>
      <c r="N1" s="7"/>
      <c r="O1" s="7"/>
      <c r="P1" s="7"/>
      <c r="Q1" s="7"/>
      <c r="R1" s="7"/>
      <c r="S1" s="6"/>
      <c r="T1" s="14"/>
      <c r="U1" s="14"/>
      <c r="V1" s="6"/>
      <c r="W1" s="6"/>
      <c r="X1" s="6"/>
      <c r="Y1" s="7"/>
      <c r="Z1" s="6"/>
      <c r="AA1" s="6"/>
      <c r="AB1" s="6"/>
      <c r="AC1" s="6"/>
      <c r="AD1" s="6"/>
      <c r="AE1" s="6"/>
      <c r="AF1" s="6"/>
      <c r="AG1" s="7"/>
      <c r="AH1" s="6"/>
      <c r="AI1" s="6"/>
      <c r="AJ1" s="6"/>
      <c r="AK1" s="14"/>
      <c r="AL1" s="6"/>
      <c r="AM1" s="6"/>
      <c r="AN1" s="6"/>
      <c r="AO1" s="6"/>
      <c r="AP1" s="6"/>
      <c r="AQ1" s="6"/>
      <c r="AR1" s="6"/>
      <c r="AS1" s="6"/>
      <c r="AT1" s="17"/>
      <c r="AU1" s="6"/>
      <c r="AV1" s="6"/>
      <c r="AW1" s="6"/>
      <c r="AX1" s="6"/>
      <c r="AY1" s="6"/>
      <c r="AZ1" s="6"/>
      <c r="BA1" s="6"/>
      <c r="BB1" s="6"/>
      <c r="BC1" s="6"/>
      <c r="BD1" s="6"/>
      <c r="BE1" s="14"/>
      <c r="BF1" s="6"/>
      <c r="BG1" s="6"/>
      <c r="BH1" s="6"/>
      <c r="BI1" s="6"/>
      <c r="BJ1" s="7"/>
      <c r="BK1" s="7"/>
      <c r="BL1" s="7"/>
      <c r="BM1" s="7"/>
      <c r="BN1" s="7"/>
      <c r="BO1" s="7"/>
      <c r="BP1" s="7"/>
      <c r="BQ1" s="7"/>
      <c r="BR1" s="6"/>
      <c r="BS1" s="6"/>
      <c r="BT1" s="6"/>
      <c r="BU1" s="14"/>
      <c r="BV1" s="6"/>
      <c r="BW1" s="6"/>
      <c r="BX1" s="6"/>
      <c r="BY1" s="6"/>
      <c r="BZ1" s="6"/>
      <c r="CA1" s="6"/>
      <c r="CB1" s="6"/>
      <c r="CC1" s="7"/>
      <c r="CD1" s="6"/>
      <c r="CE1" s="6"/>
      <c r="CF1" s="6"/>
      <c r="CG1" s="6"/>
      <c r="CH1" s="6"/>
      <c r="CI1" s="6"/>
      <c r="CJ1" s="14"/>
    </row>
    <row r="2" spans="1:88" s="8" customFormat="1" ht="16" x14ac:dyDescent="0.2">
      <c r="A2" s="152" t="s">
        <v>181</v>
      </c>
      <c r="B2" s="91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10"/>
      <c r="U2" s="10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10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10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10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10"/>
    </row>
    <row r="3" spans="1:88" s="11" customFormat="1" ht="16" x14ac:dyDescent="0.2">
      <c r="A3" s="152" t="s">
        <v>182</v>
      </c>
      <c r="B3" s="9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</row>
    <row r="4" spans="1:88" s="11" customFormat="1" x14ac:dyDescent="0.2">
      <c r="A4" s="10"/>
      <c r="B4" s="92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</row>
    <row r="5" spans="1:88" s="11" customFormat="1" x14ac:dyDescent="0.2">
      <c r="A5" s="10"/>
      <c r="B5" s="9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20" t="s">
        <v>90</v>
      </c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0"/>
      <c r="AL5" s="22" t="s">
        <v>91</v>
      </c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10"/>
      <c r="BF5" s="20" t="s">
        <v>99</v>
      </c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10"/>
      <c r="BV5" s="22" t="s">
        <v>100</v>
      </c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9"/>
    </row>
    <row r="6" spans="1:88" s="13" customFormat="1" ht="69.75" customHeight="1" x14ac:dyDescent="0.2">
      <c r="A6" s="12" t="s">
        <v>38</v>
      </c>
      <c r="B6" s="93" t="s">
        <v>153</v>
      </c>
      <c r="C6" s="12" t="s">
        <v>154</v>
      </c>
      <c r="D6" s="12" t="s">
        <v>155</v>
      </c>
      <c r="E6" s="12" t="s">
        <v>156</v>
      </c>
      <c r="F6" s="12" t="s">
        <v>39</v>
      </c>
      <c r="G6" s="12" t="s">
        <v>157</v>
      </c>
      <c r="H6" s="12" t="s">
        <v>40</v>
      </c>
      <c r="I6" s="12" t="s">
        <v>35</v>
      </c>
      <c r="J6" s="12" t="s">
        <v>92</v>
      </c>
      <c r="K6" s="12" t="s">
        <v>93</v>
      </c>
      <c r="L6" s="12" t="s">
        <v>6</v>
      </c>
      <c r="M6" s="12" t="s">
        <v>41</v>
      </c>
      <c r="N6" s="12" t="s">
        <v>88</v>
      </c>
      <c r="O6" s="12" t="s">
        <v>94</v>
      </c>
      <c r="P6" s="12" t="s">
        <v>95</v>
      </c>
      <c r="Q6" s="12" t="s">
        <v>96</v>
      </c>
      <c r="R6" s="12" t="s">
        <v>89</v>
      </c>
      <c r="S6" s="12" t="s">
        <v>97</v>
      </c>
      <c r="T6" s="111" t="s">
        <v>152</v>
      </c>
      <c r="U6" s="111"/>
      <c r="V6" s="12" t="s">
        <v>42</v>
      </c>
      <c r="W6" s="12" t="s">
        <v>0</v>
      </c>
      <c r="X6" s="12" t="s">
        <v>1</v>
      </c>
      <c r="Y6" s="12" t="s">
        <v>10</v>
      </c>
      <c r="Z6" s="12" t="s">
        <v>11</v>
      </c>
      <c r="AA6" s="12" t="s">
        <v>2</v>
      </c>
      <c r="AB6" s="12" t="s">
        <v>3</v>
      </c>
      <c r="AC6" s="12" t="s">
        <v>4</v>
      </c>
      <c r="AD6" s="12" t="s">
        <v>12</v>
      </c>
      <c r="AE6" s="12" t="s">
        <v>13</v>
      </c>
      <c r="AF6" s="12" t="s">
        <v>14</v>
      </c>
      <c r="AG6" s="12" t="s">
        <v>17</v>
      </c>
      <c r="AH6" s="12" t="s">
        <v>18</v>
      </c>
      <c r="AI6" s="12" t="s">
        <v>16</v>
      </c>
      <c r="AJ6" s="12" t="s">
        <v>43</v>
      </c>
      <c r="AK6" s="21"/>
      <c r="AL6" s="18" t="s">
        <v>44</v>
      </c>
      <c r="AM6" s="12" t="s">
        <v>32</v>
      </c>
      <c r="AN6" s="18" t="s">
        <v>36</v>
      </c>
      <c r="AO6" s="18" t="s">
        <v>45</v>
      </c>
      <c r="AP6" s="18" t="s">
        <v>34</v>
      </c>
      <c r="AQ6" s="18" t="s">
        <v>46</v>
      </c>
      <c r="AR6" s="18" t="s">
        <v>49</v>
      </c>
      <c r="AS6" s="18" t="s">
        <v>50</v>
      </c>
      <c r="AT6" s="12" t="s">
        <v>7</v>
      </c>
      <c r="AU6" s="12" t="s">
        <v>9</v>
      </c>
      <c r="AV6" s="12" t="s">
        <v>146</v>
      </c>
      <c r="AW6" s="12" t="s">
        <v>147</v>
      </c>
      <c r="AX6" s="18" t="s">
        <v>33</v>
      </c>
      <c r="AY6" s="96" t="s">
        <v>150</v>
      </c>
      <c r="AZ6" s="97" t="s">
        <v>148</v>
      </c>
      <c r="BA6" s="12" t="s">
        <v>8</v>
      </c>
      <c r="BB6" s="12" t="s">
        <v>31</v>
      </c>
      <c r="BC6" s="12" t="s">
        <v>149</v>
      </c>
      <c r="BD6" s="12" t="s">
        <v>151</v>
      </c>
      <c r="BE6" s="21"/>
      <c r="BF6" s="12" t="s">
        <v>42</v>
      </c>
      <c r="BG6" s="12" t="s">
        <v>6</v>
      </c>
      <c r="BH6" s="12" t="s">
        <v>47</v>
      </c>
      <c r="BI6" s="12" t="s">
        <v>0</v>
      </c>
      <c r="BJ6" s="12" t="s">
        <v>1</v>
      </c>
      <c r="BK6" s="12" t="s">
        <v>10</v>
      </c>
      <c r="BL6" s="12" t="s">
        <v>11</v>
      </c>
      <c r="BM6" s="12" t="s">
        <v>2</v>
      </c>
      <c r="BN6" s="12" t="s">
        <v>3</v>
      </c>
      <c r="BO6" s="12" t="s">
        <v>4</v>
      </c>
      <c r="BP6" s="12" t="s">
        <v>17</v>
      </c>
      <c r="BQ6" s="12" t="s">
        <v>7</v>
      </c>
      <c r="BR6" s="12" t="s">
        <v>18</v>
      </c>
      <c r="BS6" s="12" t="s">
        <v>16</v>
      </c>
      <c r="BT6" s="12" t="s">
        <v>15</v>
      </c>
      <c r="BU6" s="21"/>
      <c r="BV6" s="18" t="s">
        <v>48</v>
      </c>
      <c r="BW6" s="12" t="s">
        <v>32</v>
      </c>
      <c r="BX6" s="12" t="s">
        <v>36</v>
      </c>
      <c r="BY6" s="12" t="s">
        <v>45</v>
      </c>
      <c r="BZ6" s="12" t="s">
        <v>34</v>
      </c>
      <c r="CA6" s="12" t="s">
        <v>37</v>
      </c>
      <c r="CB6" s="12" t="s">
        <v>49</v>
      </c>
      <c r="CC6" s="12" t="s">
        <v>7</v>
      </c>
      <c r="CD6" s="12" t="s">
        <v>9</v>
      </c>
      <c r="CE6" s="12" t="s">
        <v>146</v>
      </c>
      <c r="CF6" s="12" t="s">
        <v>150</v>
      </c>
      <c r="CG6" s="18" t="s">
        <v>33</v>
      </c>
      <c r="CH6" s="12" t="s">
        <v>31</v>
      </c>
      <c r="CI6" s="18" t="s">
        <v>8</v>
      </c>
      <c r="CJ6" s="21"/>
    </row>
    <row r="7" spans="1:88" s="29" customFormat="1" ht="12.75" customHeight="1" x14ac:dyDescent="0.2">
      <c r="A7" s="29" t="s">
        <v>51</v>
      </c>
      <c r="B7" s="33">
        <v>1997</v>
      </c>
      <c r="C7" s="29" t="s">
        <v>53</v>
      </c>
      <c r="D7" s="29" t="s">
        <v>52</v>
      </c>
      <c r="E7" s="29" t="s">
        <v>54</v>
      </c>
      <c r="F7" s="29">
        <v>1</v>
      </c>
      <c r="G7" s="29">
        <v>1225</v>
      </c>
      <c r="H7" s="29">
        <v>-9.4</v>
      </c>
      <c r="I7" s="34">
        <v>-1.2758105023825408</v>
      </c>
      <c r="J7" s="31">
        <v>-1.9518168450865891</v>
      </c>
      <c r="L7" s="42">
        <f t="shared" ref="L7:L10" si="0">BG7</f>
        <v>85.913289387378228</v>
      </c>
      <c r="M7" s="42" t="s">
        <v>5</v>
      </c>
      <c r="N7" s="76">
        <v>611.78935288662342</v>
      </c>
      <c r="O7" s="76">
        <v>135.95318953036076</v>
      </c>
      <c r="P7" s="76">
        <v>4350.5020649715443</v>
      </c>
      <c r="Q7" s="76">
        <v>679.76594765180391</v>
      </c>
      <c r="R7" s="41">
        <v>0.140625</v>
      </c>
      <c r="S7" s="32">
        <v>3.8201572254040334E-2</v>
      </c>
      <c r="T7" s="34">
        <f>LOG10(R7)</f>
        <v>-0.85193746454456232</v>
      </c>
      <c r="U7" s="34"/>
      <c r="V7" s="29">
        <v>10</v>
      </c>
      <c r="W7" s="29">
        <v>53.08</v>
      </c>
      <c r="X7" s="29">
        <v>1.31</v>
      </c>
      <c r="Y7" s="29">
        <v>14.49</v>
      </c>
      <c r="Z7" s="29">
        <v>6.74</v>
      </c>
      <c r="AA7" s="29">
        <v>0.15</v>
      </c>
      <c r="AB7" s="29">
        <v>8.77</v>
      </c>
      <c r="AC7" s="29">
        <v>13.15</v>
      </c>
      <c r="AG7" s="71">
        <v>0.64</v>
      </c>
      <c r="AH7" s="29">
        <v>0.04</v>
      </c>
      <c r="AI7" s="29">
        <v>0.03</v>
      </c>
      <c r="AJ7" s="29">
        <v>99.03</v>
      </c>
      <c r="AT7" s="71"/>
      <c r="BF7" s="29">
        <v>10</v>
      </c>
      <c r="BG7" s="72">
        <f t="shared" ref="BG7:BG37" si="1">100*(BN7/40.3/(BN7/40.3+BL7/71.8))</f>
        <v>85.913289387378228</v>
      </c>
      <c r="BH7" s="73">
        <f t="shared" ref="BH7:BH60" si="2">BG7/100</f>
        <v>0.85913289387378233</v>
      </c>
      <c r="BI7" s="29">
        <v>39.729999999999997</v>
      </c>
      <c r="BJ7" s="29">
        <v>0.04</v>
      </c>
      <c r="BL7" s="29">
        <v>13.28</v>
      </c>
      <c r="BM7" s="29">
        <v>0.19</v>
      </c>
      <c r="BN7" s="29">
        <v>45.46</v>
      </c>
      <c r="BO7" s="29">
        <v>0.43</v>
      </c>
      <c r="BP7" s="71">
        <v>0.09</v>
      </c>
      <c r="BQ7" s="55">
        <v>611.78935288662342</v>
      </c>
      <c r="BR7" s="29">
        <v>0.15</v>
      </c>
      <c r="BS7" s="29">
        <v>0.43</v>
      </c>
      <c r="BT7" s="29">
        <v>99.79</v>
      </c>
      <c r="CC7" s="71"/>
    </row>
    <row r="8" spans="1:88" s="29" customFormat="1" ht="12.75" customHeight="1" x14ac:dyDescent="0.2">
      <c r="A8" s="29" t="s">
        <v>51</v>
      </c>
      <c r="B8" s="33">
        <v>1997</v>
      </c>
      <c r="C8" s="29" t="s">
        <v>55</v>
      </c>
      <c r="D8" s="29" t="s">
        <v>52</v>
      </c>
      <c r="E8" s="29" t="s">
        <v>56</v>
      </c>
      <c r="F8" s="29">
        <v>1</v>
      </c>
      <c r="G8" s="29">
        <v>1225</v>
      </c>
      <c r="H8" s="29">
        <v>-9.4</v>
      </c>
      <c r="I8" s="34">
        <v>-1.2758105023825408</v>
      </c>
      <c r="J8" s="31">
        <v>-1.9518168450865891</v>
      </c>
      <c r="L8" s="42">
        <f t="shared" si="0"/>
        <v>82.241788033508314</v>
      </c>
      <c r="M8" s="42" t="s">
        <v>5</v>
      </c>
      <c r="N8" s="76">
        <v>1699.4148691295095</v>
      </c>
      <c r="O8" s="76">
        <v>135.95318953036076</v>
      </c>
      <c r="P8" s="76">
        <v>12099.833868202108</v>
      </c>
      <c r="Q8" s="76">
        <v>679.76594765180391</v>
      </c>
      <c r="R8" s="41">
        <v>0.1404494382022472</v>
      </c>
      <c r="S8" s="32">
        <v>1.3729726154980944E-2</v>
      </c>
      <c r="T8" s="34">
        <f t="shared" ref="T8:T60" si="3">LOG10(R8)</f>
        <v>-0.85247999363685634</v>
      </c>
      <c r="U8" s="34"/>
      <c r="V8" s="29">
        <v>10</v>
      </c>
      <c r="W8" s="29">
        <v>49.67</v>
      </c>
      <c r="X8" s="29">
        <v>0.03</v>
      </c>
      <c r="Y8" s="29">
        <v>14.26</v>
      </c>
      <c r="Z8" s="29">
        <v>9.75</v>
      </c>
      <c r="AA8" s="29">
        <v>0.01</v>
      </c>
      <c r="AB8" s="29">
        <v>9.09</v>
      </c>
      <c r="AC8" s="29">
        <v>13.77</v>
      </c>
      <c r="AG8" s="71">
        <v>1.78</v>
      </c>
      <c r="AH8" s="29">
        <v>0.11</v>
      </c>
      <c r="AJ8" s="29">
        <v>98.56</v>
      </c>
      <c r="AT8" s="71"/>
      <c r="BF8" s="29">
        <v>10</v>
      </c>
      <c r="BG8" s="72">
        <f t="shared" si="1"/>
        <v>82.241788033508314</v>
      </c>
      <c r="BH8" s="73">
        <f t="shared" si="2"/>
        <v>0.82241788033508312</v>
      </c>
      <c r="BI8" s="29">
        <v>39.39</v>
      </c>
      <c r="BJ8" s="29">
        <v>0.02</v>
      </c>
      <c r="BL8" s="29">
        <v>16.8</v>
      </c>
      <c r="BM8" s="29">
        <v>0.02</v>
      </c>
      <c r="BN8" s="29">
        <v>43.67</v>
      </c>
      <c r="BO8" s="29">
        <v>0.36</v>
      </c>
      <c r="BP8" s="71">
        <v>0.25</v>
      </c>
      <c r="BQ8" s="55">
        <v>1699.4148691295095</v>
      </c>
      <c r="BR8" s="29">
        <v>0.05</v>
      </c>
      <c r="BS8" s="29">
        <v>0.04</v>
      </c>
      <c r="BT8" s="29">
        <v>100.6</v>
      </c>
      <c r="CC8" s="71"/>
    </row>
    <row r="9" spans="1:88" s="24" customFormat="1" ht="12.75" customHeight="1" x14ac:dyDescent="0.2">
      <c r="A9" s="26" t="s">
        <v>51</v>
      </c>
      <c r="B9" s="38">
        <v>1997</v>
      </c>
      <c r="C9" s="26" t="s">
        <v>55</v>
      </c>
      <c r="D9" s="26" t="s">
        <v>52</v>
      </c>
      <c r="E9" s="26" t="s">
        <v>57</v>
      </c>
      <c r="F9" s="26">
        <v>1</v>
      </c>
      <c r="G9" s="26">
        <v>1225</v>
      </c>
      <c r="H9" s="26">
        <v>-7.5</v>
      </c>
      <c r="I9" s="39">
        <v>0.62418949761745957</v>
      </c>
      <c r="J9" s="3">
        <v>-5.1816845086588792E-2</v>
      </c>
      <c r="K9" s="26"/>
      <c r="L9" s="54">
        <f t="shared" si="0"/>
        <v>84.598017414875187</v>
      </c>
      <c r="M9" s="54" t="s">
        <v>5</v>
      </c>
      <c r="N9" s="56">
        <v>1019.6489214777056</v>
      </c>
      <c r="O9" s="56">
        <v>135.95318953036076</v>
      </c>
      <c r="P9" s="56">
        <v>16926.172096529917</v>
      </c>
      <c r="Q9" s="56">
        <v>679.76594765180391</v>
      </c>
      <c r="R9" s="98">
        <v>6.0240963855421679E-2</v>
      </c>
      <c r="S9" s="37">
        <v>8.3885742227780835E-3</v>
      </c>
      <c r="T9" s="34">
        <f t="shared" si="3"/>
        <v>-1.2201080880400552</v>
      </c>
      <c r="U9" s="34"/>
      <c r="V9" s="26">
        <v>10</v>
      </c>
      <c r="W9" s="26">
        <v>48.07</v>
      </c>
      <c r="X9" s="26"/>
      <c r="Y9" s="26">
        <v>12.45</v>
      </c>
      <c r="Z9" s="26">
        <v>9.68</v>
      </c>
      <c r="AA9" s="26">
        <v>0.03</v>
      </c>
      <c r="AB9" s="26">
        <v>10.74</v>
      </c>
      <c r="AC9" s="26">
        <v>13.05</v>
      </c>
      <c r="AD9" s="26"/>
      <c r="AE9" s="26"/>
      <c r="AF9" s="26"/>
      <c r="AG9" s="27">
        <v>2.4900000000000002</v>
      </c>
      <c r="AH9" s="26">
        <v>0.02</v>
      </c>
      <c r="AI9" s="26"/>
      <c r="AJ9" s="26">
        <v>96.59</v>
      </c>
      <c r="AK9" s="26"/>
      <c r="AL9" s="26"/>
      <c r="AM9" s="26"/>
      <c r="AN9" s="26"/>
      <c r="AO9" s="26"/>
      <c r="AP9" s="26"/>
      <c r="AQ9" s="26"/>
      <c r="AR9" s="26"/>
      <c r="AS9" s="26"/>
      <c r="AT9" s="27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>
        <v>10</v>
      </c>
      <c r="BG9" s="74">
        <f t="shared" si="1"/>
        <v>84.598017414875187</v>
      </c>
      <c r="BH9" s="75">
        <f t="shared" si="2"/>
        <v>0.84598017414875182</v>
      </c>
      <c r="BI9" s="26">
        <v>39.25</v>
      </c>
      <c r="BJ9" s="26">
        <v>0.01</v>
      </c>
      <c r="BK9" s="26"/>
      <c r="BL9" s="26">
        <v>14.59</v>
      </c>
      <c r="BM9" s="26">
        <v>0.01</v>
      </c>
      <c r="BN9" s="26">
        <v>44.98</v>
      </c>
      <c r="BO9" s="26">
        <v>0.3</v>
      </c>
      <c r="BP9" s="27">
        <v>0.15</v>
      </c>
      <c r="BQ9" s="56">
        <v>1019.6489214777056</v>
      </c>
      <c r="BR9" s="26">
        <v>0.09</v>
      </c>
      <c r="BS9" s="26">
        <v>0.02</v>
      </c>
      <c r="BT9" s="26">
        <v>99.4</v>
      </c>
      <c r="BU9" s="26"/>
      <c r="BV9" s="26"/>
      <c r="BW9" s="26"/>
      <c r="BX9" s="26"/>
      <c r="BY9" s="26"/>
      <c r="BZ9" s="26"/>
      <c r="CA9" s="26"/>
      <c r="CB9" s="26"/>
      <c r="CC9" s="27"/>
      <c r="CD9" s="26"/>
      <c r="CE9" s="26"/>
      <c r="CF9" s="26"/>
      <c r="CG9" s="26"/>
      <c r="CH9" s="26"/>
      <c r="CI9" s="26"/>
      <c r="CJ9" s="26"/>
    </row>
    <row r="10" spans="1:88" s="24" customFormat="1" ht="14" x14ac:dyDescent="0.2">
      <c r="A10" s="101" t="s">
        <v>58</v>
      </c>
      <c r="B10" s="102">
        <v>2001</v>
      </c>
      <c r="C10" s="101" t="s">
        <v>60</v>
      </c>
      <c r="D10" s="101" t="s">
        <v>59</v>
      </c>
      <c r="E10" s="101" t="s">
        <v>61</v>
      </c>
      <c r="F10" s="101">
        <v>1</v>
      </c>
      <c r="G10" s="101">
        <v>1175</v>
      </c>
      <c r="H10" s="101">
        <v>-10.199999999999999</v>
      </c>
      <c r="I10" s="103">
        <v>-1.4870576680202845</v>
      </c>
      <c r="J10" s="101">
        <v>-2.1900779244941919</v>
      </c>
      <c r="K10" s="101"/>
      <c r="L10" s="104">
        <f t="shared" si="0"/>
        <v>73.740155474454511</v>
      </c>
      <c r="M10" s="104" t="s">
        <v>5</v>
      </c>
      <c r="N10" s="105">
        <v>543.81275812144304</v>
      </c>
      <c r="O10" s="105">
        <v>67.97659476518038</v>
      </c>
      <c r="P10" s="105">
        <v>3262.8765487286578</v>
      </c>
      <c r="Q10" s="105">
        <v>339.88297382590196</v>
      </c>
      <c r="R10" s="106">
        <v>0.16666666666666669</v>
      </c>
      <c r="S10" s="107">
        <v>2.7118922485787001E-2</v>
      </c>
      <c r="T10" s="34">
        <f t="shared" si="3"/>
        <v>-0.77815125038364363</v>
      </c>
      <c r="U10" s="34"/>
      <c r="V10" s="101">
        <v>10</v>
      </c>
      <c r="W10" s="101">
        <v>50.4</v>
      </c>
      <c r="X10" s="101">
        <v>2.91</v>
      </c>
      <c r="Y10" s="101">
        <v>15.9</v>
      </c>
      <c r="Z10" s="101">
        <v>9.6999999999999993</v>
      </c>
      <c r="AA10" s="101">
        <v>0.09</v>
      </c>
      <c r="AB10" s="101">
        <v>4.78</v>
      </c>
      <c r="AC10" s="101">
        <v>10.3</v>
      </c>
      <c r="AD10" s="101">
        <v>2.2799999999999998</v>
      </c>
      <c r="AE10" s="101"/>
      <c r="AF10" s="101"/>
      <c r="AG10" s="108">
        <v>0.48</v>
      </c>
      <c r="AH10" s="101">
        <v>0</v>
      </c>
      <c r="AI10" s="101">
        <v>0.01</v>
      </c>
      <c r="AJ10" s="101">
        <v>97</v>
      </c>
      <c r="AK10" s="101"/>
      <c r="AL10" s="101"/>
      <c r="AM10" s="101"/>
      <c r="AN10" s="101"/>
      <c r="AO10" s="101"/>
      <c r="AP10" s="101"/>
      <c r="AQ10" s="101"/>
      <c r="AR10" s="101"/>
      <c r="AS10" s="101"/>
      <c r="AT10" s="108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>
        <v>10</v>
      </c>
      <c r="BG10" s="109">
        <f t="shared" si="1"/>
        <v>73.740155474454511</v>
      </c>
      <c r="BH10" s="110">
        <f t="shared" si="2"/>
        <v>0.73740155474454516</v>
      </c>
      <c r="BI10" s="101">
        <v>37.4</v>
      </c>
      <c r="BJ10" s="101">
        <v>0.1</v>
      </c>
      <c r="BK10" s="101"/>
      <c r="BL10" s="101">
        <v>24.3</v>
      </c>
      <c r="BM10" s="101">
        <v>0.28000000000000003</v>
      </c>
      <c r="BN10" s="101">
        <v>38.299999999999997</v>
      </c>
      <c r="BO10" s="101">
        <v>0.62</v>
      </c>
      <c r="BP10" s="108">
        <v>0.08</v>
      </c>
      <c r="BQ10" s="105">
        <v>543.81275812144304</v>
      </c>
      <c r="BR10" s="101">
        <v>0.02</v>
      </c>
      <c r="BS10" s="101">
        <v>0.05</v>
      </c>
      <c r="BT10" s="101">
        <v>101.4</v>
      </c>
      <c r="BU10" s="101"/>
      <c r="BV10" s="101"/>
      <c r="BW10" s="101"/>
      <c r="BX10" s="101"/>
      <c r="BY10" s="101"/>
      <c r="BZ10" s="101"/>
      <c r="CA10" s="101"/>
      <c r="CB10" s="101"/>
      <c r="CC10" s="108"/>
      <c r="CD10" s="101"/>
      <c r="CE10" s="101"/>
      <c r="CF10" s="101"/>
      <c r="CG10" s="101"/>
      <c r="CH10" s="101"/>
      <c r="CI10" s="101"/>
      <c r="CJ10" s="101"/>
    </row>
    <row r="11" spans="1:88" s="29" customFormat="1" x14ac:dyDescent="0.2">
      <c r="A11" s="29" t="s">
        <v>158</v>
      </c>
      <c r="B11" s="33">
        <v>2013</v>
      </c>
      <c r="C11" s="29" t="s">
        <v>63</v>
      </c>
      <c r="D11" s="29" t="s">
        <v>62</v>
      </c>
      <c r="E11" s="29" t="s">
        <v>64</v>
      </c>
      <c r="F11" s="29">
        <v>1</v>
      </c>
      <c r="G11" s="29">
        <v>1200</v>
      </c>
      <c r="H11" s="29">
        <v>-6.38</v>
      </c>
      <c r="I11" s="71">
        <v>2.0299999999999998</v>
      </c>
      <c r="J11" s="29">
        <v>1.36</v>
      </c>
      <c r="L11" s="42">
        <f t="shared" ref="L11:L41" si="4">BG11</f>
        <v>93.286292899667714</v>
      </c>
      <c r="M11" s="42" t="s">
        <v>65</v>
      </c>
      <c r="N11" s="34">
        <f t="shared" ref="N11:N27" si="5">CC11</f>
        <v>5.3558690865991689</v>
      </c>
      <c r="O11" s="34">
        <v>0.17012887043690658</v>
      </c>
      <c r="P11" s="34">
        <f t="shared" ref="P11:P41" si="6">AT11</f>
        <v>302.65624047149373</v>
      </c>
      <c r="Q11" s="34">
        <v>3.859855594224336</v>
      </c>
      <c r="R11" s="41">
        <f t="shared" ref="R11:R60" si="7">N11/P11</f>
        <v>1.7696212304281304E-2</v>
      </c>
      <c r="S11" s="32">
        <f t="shared" ref="S11:S60" si="8">R11*SQRT((O11/N11)^2+(Q11/P11)^2)</f>
        <v>6.0573215338640535E-4</v>
      </c>
      <c r="T11" s="34">
        <f t="shared" si="3"/>
        <v>-1.752119680043978</v>
      </c>
      <c r="U11" s="34"/>
      <c r="V11" s="29">
        <v>8</v>
      </c>
      <c r="W11" s="31">
        <v>52.778337499999999</v>
      </c>
      <c r="X11" s="31">
        <v>1.2456499999999999</v>
      </c>
      <c r="Y11" s="31">
        <v>17.743649999999999</v>
      </c>
      <c r="Z11" s="31">
        <v>4.9440499999999998</v>
      </c>
      <c r="AA11" s="31">
        <v>0.15321249999999997</v>
      </c>
      <c r="AB11" s="31">
        <v>9.1838250000000006</v>
      </c>
      <c r="AC11" s="31">
        <v>12.911149999999999</v>
      </c>
      <c r="AD11" s="31">
        <v>2.2946125000000004</v>
      </c>
      <c r="AE11" s="31"/>
      <c r="AF11" s="31"/>
      <c r="AG11" s="34"/>
      <c r="AH11" s="31"/>
      <c r="AI11" s="31"/>
      <c r="AJ11" s="31">
        <v>101.2544875</v>
      </c>
      <c r="AK11" s="31"/>
      <c r="AL11" s="29">
        <v>5</v>
      </c>
      <c r="AM11" s="35">
        <v>6600.6715710169201</v>
      </c>
      <c r="AN11" s="35">
        <v>93535.150444682979</v>
      </c>
      <c r="AO11" s="35">
        <v>35020.359474233468</v>
      </c>
      <c r="AP11" s="35">
        <v>1324.3951971041142</v>
      </c>
      <c r="AQ11" s="35">
        <v>53202.953755661132</v>
      </c>
      <c r="AR11" s="35">
        <v>80666.568445549943</v>
      </c>
      <c r="AS11" s="35">
        <v>16478.301235245646</v>
      </c>
      <c r="AT11" s="76">
        <v>302.65624047149373</v>
      </c>
      <c r="AU11" s="35">
        <v>228.33588726785487</v>
      </c>
      <c r="AV11" s="35"/>
      <c r="AW11" s="35"/>
      <c r="AX11" s="35">
        <v>249.88971219230208</v>
      </c>
      <c r="AY11" s="35"/>
      <c r="AZ11" s="35"/>
      <c r="BA11" s="35">
        <v>580.35896718995366</v>
      </c>
      <c r="BB11" s="35">
        <v>171.07240714551679</v>
      </c>
      <c r="BC11" s="35"/>
      <c r="BD11" s="35"/>
      <c r="BE11" s="35"/>
      <c r="BF11" s="29">
        <v>6</v>
      </c>
      <c r="BG11" s="72">
        <f t="shared" si="1"/>
        <v>93.286292899667714</v>
      </c>
      <c r="BH11" s="73">
        <f t="shared" si="2"/>
        <v>0.93286292899667711</v>
      </c>
      <c r="BI11" s="31">
        <v>41.823519999999995</v>
      </c>
      <c r="BJ11" s="31"/>
      <c r="BK11" s="31">
        <v>8.7739999999999999E-2</v>
      </c>
      <c r="BL11" s="31">
        <v>6.6108399999999987</v>
      </c>
      <c r="BM11" s="31">
        <v>0.15100000000000002</v>
      </c>
      <c r="BN11" s="31">
        <v>51.557600000000001</v>
      </c>
      <c r="BO11" s="31">
        <v>0.29511999999999999</v>
      </c>
      <c r="BP11" s="34"/>
      <c r="BQ11" s="76"/>
      <c r="BR11" s="31"/>
      <c r="BS11" s="31"/>
      <c r="BT11" s="31">
        <v>100.52581999999998</v>
      </c>
      <c r="BU11" s="31"/>
      <c r="BV11" s="29" t="s">
        <v>101</v>
      </c>
      <c r="BW11" s="42">
        <v>56.433381325740484</v>
      </c>
      <c r="BX11" s="35">
        <v>390.78686028913535</v>
      </c>
      <c r="BY11" s="35">
        <v>49980.522028509164</v>
      </c>
      <c r="BZ11" s="35">
        <v>1616.3642193611824</v>
      </c>
      <c r="CA11" s="35">
        <v>313772.00623527518</v>
      </c>
      <c r="CB11" s="35">
        <v>1631.9204272901525</v>
      </c>
      <c r="CC11" s="34">
        <v>5.3558690865991689</v>
      </c>
      <c r="CD11" s="42">
        <v>45.798751034631714</v>
      </c>
      <c r="CE11" s="42"/>
      <c r="CF11" s="42"/>
      <c r="CG11" s="35">
        <v>320.42018322445324</v>
      </c>
      <c r="CH11" s="32">
        <v>0.11155630165289826</v>
      </c>
      <c r="CI11" s="31">
        <v>3.2099874904255246</v>
      </c>
    </row>
    <row r="12" spans="1:88" s="29" customFormat="1" x14ac:dyDescent="0.2">
      <c r="A12" s="29" t="s">
        <v>158</v>
      </c>
      <c r="B12" s="33">
        <v>2013</v>
      </c>
      <c r="C12" s="29" t="s">
        <v>63</v>
      </c>
      <c r="D12" s="29" t="s">
        <v>62</v>
      </c>
      <c r="E12" s="29" t="s">
        <v>66</v>
      </c>
      <c r="F12" s="29">
        <v>1</v>
      </c>
      <c r="G12" s="29">
        <v>1200</v>
      </c>
      <c r="H12" s="29">
        <v>-6.38</v>
      </c>
      <c r="I12" s="71">
        <v>2.0299999999999998</v>
      </c>
      <c r="J12" s="29">
        <v>1.36</v>
      </c>
      <c r="L12" s="42">
        <f t="shared" si="4"/>
        <v>69.303889285814563</v>
      </c>
      <c r="M12" s="42" t="s">
        <v>65</v>
      </c>
      <c r="N12" s="34">
        <f t="shared" si="5"/>
        <v>3.5580574823931603</v>
      </c>
      <c r="O12" s="34">
        <v>0.35580574823931604</v>
      </c>
      <c r="P12" s="34">
        <f t="shared" si="6"/>
        <v>160.88245225578922</v>
      </c>
      <c r="Q12" s="34">
        <v>0.98957223335362543</v>
      </c>
      <c r="R12" s="41">
        <f t="shared" si="7"/>
        <v>2.2115882947483644E-2</v>
      </c>
      <c r="S12" s="32">
        <f t="shared" si="8"/>
        <v>2.215767962326619E-3</v>
      </c>
      <c r="T12" s="34">
        <f t="shared" si="3"/>
        <v>-1.6552957173133553</v>
      </c>
      <c r="U12" s="34"/>
      <c r="V12" s="29">
        <v>8</v>
      </c>
      <c r="W12" s="31">
        <v>46.702124999999995</v>
      </c>
      <c r="X12" s="31">
        <v>0.66020000000000001</v>
      </c>
      <c r="Y12" s="31">
        <v>10.025812499999999</v>
      </c>
      <c r="Z12" s="31">
        <v>26.784375000000001</v>
      </c>
      <c r="AA12" s="31">
        <v>8.521250000000001E-2</v>
      </c>
      <c r="AB12" s="31">
        <v>8.0698124999999994</v>
      </c>
      <c r="AC12" s="31">
        <v>7.6135625000000005</v>
      </c>
      <c r="AD12" s="31">
        <v>1.2812375000000003</v>
      </c>
      <c r="AE12" s="31"/>
      <c r="AF12" s="31"/>
      <c r="AG12" s="34"/>
      <c r="AH12" s="31"/>
      <c r="AI12" s="31"/>
      <c r="AJ12" s="31">
        <v>101.22233749999999</v>
      </c>
      <c r="AK12" s="31"/>
      <c r="AL12" s="29">
        <v>4</v>
      </c>
      <c r="AM12" s="35">
        <v>3544.0302509712551</v>
      </c>
      <c r="AN12" s="35">
        <v>51945.885230581742</v>
      </c>
      <c r="AO12" s="35">
        <v>184616.14356354554</v>
      </c>
      <c r="AP12" s="35">
        <v>748.96339519677974</v>
      </c>
      <c r="AQ12" s="35">
        <v>44147.686487526815</v>
      </c>
      <c r="AR12" s="35">
        <v>47207.051848953328</v>
      </c>
      <c r="AS12" s="35">
        <v>8858.7369444882897</v>
      </c>
      <c r="AT12" s="76">
        <v>160.88245225578922</v>
      </c>
      <c r="AU12" s="35">
        <v>124.22014987705791</v>
      </c>
      <c r="AV12" s="35"/>
      <c r="AW12" s="35"/>
      <c r="AX12" s="35">
        <v>64.38391518941205</v>
      </c>
      <c r="AY12" s="35"/>
      <c r="AZ12" s="35"/>
      <c r="BA12" s="35">
        <v>337.27337416784587</v>
      </c>
      <c r="BB12" s="35">
        <v>166.79769527146311</v>
      </c>
      <c r="BC12" s="35"/>
      <c r="BD12" s="35"/>
      <c r="BE12" s="35"/>
      <c r="BF12" s="29">
        <v>5</v>
      </c>
      <c r="BG12" s="72">
        <f t="shared" si="1"/>
        <v>69.303889285814563</v>
      </c>
      <c r="BH12" s="73">
        <f t="shared" si="2"/>
        <v>0.69303889285814568</v>
      </c>
      <c r="BI12" s="31">
        <v>37.628259999999997</v>
      </c>
      <c r="BJ12" s="31"/>
      <c r="BK12" s="31">
        <v>6.7459999999999992E-2</v>
      </c>
      <c r="BL12" s="31">
        <v>27.61796</v>
      </c>
      <c r="BM12" s="31">
        <v>9.7879999999999995E-2</v>
      </c>
      <c r="BN12" s="31">
        <v>34.998260000000002</v>
      </c>
      <c r="BO12" s="31">
        <v>0.23798</v>
      </c>
      <c r="BP12" s="34"/>
      <c r="BQ12" s="76"/>
      <c r="BR12" s="31"/>
      <c r="BS12" s="31"/>
      <c r="BT12" s="31">
        <v>100.64779999999999</v>
      </c>
      <c r="BU12" s="31"/>
      <c r="BV12" s="29" t="s">
        <v>102</v>
      </c>
      <c r="BW12" s="42">
        <v>29.298310394342682</v>
      </c>
      <c r="BX12" s="35">
        <v>301.5634456581642</v>
      </c>
      <c r="BY12" s="35">
        <v>196119.7103840143</v>
      </c>
      <c r="BZ12" s="35">
        <v>797.37116830192019</v>
      </c>
      <c r="CA12" s="35">
        <v>205067.37843914522</v>
      </c>
      <c r="CB12" s="35">
        <v>1308.4234017450231</v>
      </c>
      <c r="CC12" s="34">
        <v>3.5580574823931603</v>
      </c>
      <c r="CD12" s="42">
        <v>24.092889419662725</v>
      </c>
      <c r="CE12" s="42"/>
      <c r="CF12" s="42"/>
      <c r="CG12" s="35">
        <v>34.9864643314151</v>
      </c>
      <c r="CH12" s="32">
        <v>0.12566247666726776</v>
      </c>
      <c r="CI12" s="31">
        <v>2.4909827879601649</v>
      </c>
    </row>
    <row r="13" spans="1:88" s="29" customFormat="1" x14ac:dyDescent="0.2">
      <c r="A13" s="29" t="s">
        <v>158</v>
      </c>
      <c r="B13" s="33">
        <v>2013</v>
      </c>
      <c r="C13" s="29" t="s">
        <v>63</v>
      </c>
      <c r="D13" s="29" t="s">
        <v>62</v>
      </c>
      <c r="E13" s="29" t="s">
        <v>67</v>
      </c>
      <c r="F13" s="29">
        <v>1</v>
      </c>
      <c r="G13" s="29">
        <v>1200</v>
      </c>
      <c r="H13" s="29">
        <v>-6.38</v>
      </c>
      <c r="I13" s="71">
        <v>2.0299999999999998</v>
      </c>
      <c r="J13" s="29">
        <v>1.36</v>
      </c>
      <c r="L13" s="42">
        <f t="shared" si="4"/>
        <v>84.322111546077423</v>
      </c>
      <c r="M13" s="42" t="s">
        <v>65</v>
      </c>
      <c r="N13" s="34">
        <f t="shared" si="5"/>
        <v>3.9913633879551864</v>
      </c>
      <c r="O13" s="34">
        <v>0.23596892720464485</v>
      </c>
      <c r="P13" s="34">
        <f t="shared" si="6"/>
        <v>251.80145490710473</v>
      </c>
      <c r="Q13" s="34">
        <v>1.3973008459640939</v>
      </c>
      <c r="R13" s="41">
        <f t="shared" si="7"/>
        <v>1.5851232430041721E-2</v>
      </c>
      <c r="S13" s="32">
        <f t="shared" si="8"/>
        <v>9.4124213701823368E-4</v>
      </c>
      <c r="T13" s="34">
        <f t="shared" si="3"/>
        <v>-1.79993696582739</v>
      </c>
      <c r="U13" s="34"/>
      <c r="V13" s="29">
        <v>6</v>
      </c>
      <c r="W13" s="31">
        <v>50.716549999999998</v>
      </c>
      <c r="X13" s="31">
        <v>1.054125</v>
      </c>
      <c r="Y13" s="31">
        <v>15.071074999999999</v>
      </c>
      <c r="Z13" s="31">
        <v>11.828362500000001</v>
      </c>
      <c r="AA13" s="31">
        <v>0.137125</v>
      </c>
      <c r="AB13" s="31">
        <v>8.9438375000000008</v>
      </c>
      <c r="AC13" s="31">
        <v>11.119512499999999</v>
      </c>
      <c r="AD13" s="31">
        <v>1.7984</v>
      </c>
      <c r="AE13" s="31"/>
      <c r="AF13" s="31"/>
      <c r="AG13" s="34"/>
      <c r="AH13" s="31"/>
      <c r="AI13" s="31"/>
      <c r="AJ13" s="31">
        <v>100.6689875</v>
      </c>
      <c r="AK13" s="31"/>
      <c r="AL13" s="29">
        <v>7</v>
      </c>
      <c r="AM13" s="35">
        <v>5468.2332040740048</v>
      </c>
      <c r="AN13" s="35">
        <v>77845.372274269524</v>
      </c>
      <c r="AO13" s="35">
        <v>82254.232434581296</v>
      </c>
      <c r="AP13" s="35">
        <v>1090.4100135658648</v>
      </c>
      <c r="AQ13" s="35">
        <v>50141.475931354275</v>
      </c>
      <c r="AR13" s="35">
        <v>68503.664275736737</v>
      </c>
      <c r="AS13" s="35">
        <v>12765.281166265278</v>
      </c>
      <c r="AT13" s="76">
        <v>251.80145490710473</v>
      </c>
      <c r="AU13" s="35">
        <v>186.36598048549376</v>
      </c>
      <c r="AV13" s="35"/>
      <c r="AW13" s="35"/>
      <c r="AX13" s="35">
        <v>250.64649465774866</v>
      </c>
      <c r="AY13" s="35"/>
      <c r="AZ13" s="35"/>
      <c r="BA13" s="35">
        <v>488.11314923796397</v>
      </c>
      <c r="BB13" s="35">
        <v>165.70154715792091</v>
      </c>
      <c r="BC13" s="35"/>
      <c r="BD13" s="35"/>
      <c r="BE13" s="35"/>
      <c r="BF13" s="29">
        <v>6</v>
      </c>
      <c r="BG13" s="72">
        <f t="shared" si="1"/>
        <v>84.322111546077423</v>
      </c>
      <c r="BH13" s="73">
        <f t="shared" si="2"/>
        <v>0.84322111546077427</v>
      </c>
      <c r="BI13" s="31">
        <v>39.910066666666665</v>
      </c>
      <c r="BJ13" s="31"/>
      <c r="BK13" s="31">
        <v>7.9399999999999998E-2</v>
      </c>
      <c r="BL13" s="31">
        <v>14.916650000000002</v>
      </c>
      <c r="BM13" s="31">
        <v>0.12454999999999999</v>
      </c>
      <c r="BN13" s="31">
        <v>45.030399999999993</v>
      </c>
      <c r="BO13" s="31">
        <v>0.25365000000000004</v>
      </c>
      <c r="BP13" s="34"/>
      <c r="BQ13" s="76"/>
      <c r="BR13" s="31"/>
      <c r="BS13" s="31"/>
      <c r="BT13" s="31">
        <v>100.31471666666665</v>
      </c>
      <c r="BU13" s="31"/>
      <c r="BV13" s="29" t="s">
        <v>103</v>
      </c>
      <c r="BW13" s="42">
        <v>40.028237529897247</v>
      </c>
      <c r="BX13" s="35">
        <v>344.18556582220282</v>
      </c>
      <c r="BY13" s="35">
        <v>105704.15739459</v>
      </c>
      <c r="BZ13" s="35">
        <v>1261.2665992492837</v>
      </c>
      <c r="CA13" s="35">
        <v>267758.2564099895</v>
      </c>
      <c r="CB13" s="35">
        <v>1448.5225084491092</v>
      </c>
      <c r="CC13" s="34">
        <v>3.9913633879551864</v>
      </c>
      <c r="CD13" s="42">
        <v>36.75059692653771</v>
      </c>
      <c r="CE13" s="42"/>
      <c r="CF13" s="42"/>
      <c r="CG13" s="35">
        <v>247.35933443545306</v>
      </c>
      <c r="CH13" s="32">
        <v>0.11414859100608192</v>
      </c>
      <c r="CI13" s="31">
        <v>2.9977161954413534</v>
      </c>
    </row>
    <row r="14" spans="1:88" s="29" customFormat="1" x14ac:dyDescent="0.2">
      <c r="A14" s="29" t="s">
        <v>158</v>
      </c>
      <c r="B14" s="33">
        <v>2013</v>
      </c>
      <c r="C14" s="29" t="s">
        <v>63</v>
      </c>
      <c r="D14" s="29" t="s">
        <v>62</v>
      </c>
      <c r="E14" s="29" t="s">
        <v>68</v>
      </c>
      <c r="F14" s="29">
        <v>1</v>
      </c>
      <c r="G14" s="29">
        <v>1240</v>
      </c>
      <c r="H14" s="29">
        <v>-9.82</v>
      </c>
      <c r="I14" s="71">
        <v>-1.87</v>
      </c>
      <c r="J14" s="29">
        <v>-2.52</v>
      </c>
      <c r="L14" s="42">
        <f t="shared" si="4"/>
        <v>91.29671050615859</v>
      </c>
      <c r="M14" s="42" t="s">
        <v>65</v>
      </c>
      <c r="N14" s="34">
        <f t="shared" si="5"/>
        <v>50.40005032926441</v>
      </c>
      <c r="O14" s="34">
        <v>4.9367435848277141</v>
      </c>
      <c r="P14" s="34">
        <f t="shared" si="6"/>
        <v>269.63384899114516</v>
      </c>
      <c r="Q14" s="34">
        <v>2.587191821236781</v>
      </c>
      <c r="R14" s="41">
        <f t="shared" si="7"/>
        <v>0.18692033851773396</v>
      </c>
      <c r="S14" s="32">
        <f t="shared" si="8"/>
        <v>1.839670164471385E-2</v>
      </c>
      <c r="T14" s="34">
        <f t="shared" si="3"/>
        <v>-0.72834344112808613</v>
      </c>
      <c r="U14" s="34"/>
      <c r="V14" s="29">
        <v>6</v>
      </c>
      <c r="W14" s="31">
        <v>50.823966666666671</v>
      </c>
      <c r="X14" s="31">
        <v>1.2360499999999999</v>
      </c>
      <c r="Y14" s="31">
        <v>16.729933333333332</v>
      </c>
      <c r="Z14" s="31">
        <v>6.3373833333333343</v>
      </c>
      <c r="AA14" s="31">
        <v>0.15186666666666668</v>
      </c>
      <c r="AB14" s="31">
        <v>10.742083333333333</v>
      </c>
      <c r="AC14" s="31">
        <v>12.088850000000001</v>
      </c>
      <c r="AD14" s="31">
        <v>1.7968499999999998</v>
      </c>
      <c r="AE14" s="31"/>
      <c r="AF14" s="31"/>
      <c r="AG14" s="34"/>
      <c r="AH14" s="31"/>
      <c r="AI14" s="31"/>
      <c r="AJ14" s="31">
        <v>99.906983333333329</v>
      </c>
      <c r="AK14" s="31"/>
      <c r="AL14" s="29">
        <v>5</v>
      </c>
      <c r="AM14" s="35">
        <v>5927.8242012933106</v>
      </c>
      <c r="AN14" s="35">
        <v>83843.872694244157</v>
      </c>
      <c r="AO14" s="35">
        <v>44654.320424115496</v>
      </c>
      <c r="AP14" s="35">
        <v>1172.7325638459326</v>
      </c>
      <c r="AQ14" s="35">
        <v>63506.049796069376</v>
      </c>
      <c r="AR14" s="35">
        <v>73381.389595534929</v>
      </c>
      <c r="AS14" s="35">
        <v>6686.0052209336664</v>
      </c>
      <c r="AT14" s="76">
        <v>269.63384899114516</v>
      </c>
      <c r="AU14" s="35">
        <v>203.2304889922913</v>
      </c>
      <c r="AV14" s="35"/>
      <c r="AW14" s="35"/>
      <c r="AX14" s="35">
        <v>267.47590257564929</v>
      </c>
      <c r="AY14" s="35"/>
      <c r="AZ14" s="35"/>
      <c r="BA14" s="35">
        <v>523.72637197373422</v>
      </c>
      <c r="BB14" s="35">
        <v>154.74744777644648</v>
      </c>
      <c r="BC14" s="35"/>
      <c r="BD14" s="35"/>
      <c r="BE14" s="35"/>
      <c r="BF14" s="29">
        <v>6</v>
      </c>
      <c r="BG14" s="72">
        <f t="shared" si="1"/>
        <v>91.29671050615859</v>
      </c>
      <c r="BH14" s="73">
        <f t="shared" si="2"/>
        <v>0.91296710506158585</v>
      </c>
      <c r="BI14" s="31">
        <v>40.736750000000001</v>
      </c>
      <c r="BJ14" s="31"/>
      <c r="BK14" s="31">
        <v>5.7183333333333336E-2</v>
      </c>
      <c r="BL14" s="31">
        <v>8.398083333333334</v>
      </c>
      <c r="BM14" s="31">
        <v>0.12909999999999999</v>
      </c>
      <c r="BN14" s="31">
        <v>49.44615000000001</v>
      </c>
      <c r="BO14" s="31">
        <v>0.27140000000000003</v>
      </c>
      <c r="BP14" s="34"/>
      <c r="BQ14" s="76"/>
      <c r="BR14" s="31"/>
      <c r="BS14" s="31"/>
      <c r="BT14" s="31">
        <v>99.038666666666671</v>
      </c>
      <c r="BU14" s="31"/>
      <c r="BV14" s="29" t="s">
        <v>104</v>
      </c>
      <c r="BW14" s="42">
        <v>42.161529862157295</v>
      </c>
      <c r="BX14" s="35">
        <v>236.46361459198184</v>
      </c>
      <c r="BY14" s="35">
        <v>60294.835684761325</v>
      </c>
      <c r="BZ14" s="35">
        <v>1195.8278468690951</v>
      </c>
      <c r="CA14" s="35">
        <v>300560.32274990226</v>
      </c>
      <c r="CB14" s="35">
        <v>1326.2570955302879</v>
      </c>
      <c r="CC14" s="77">
        <v>50.40005032926441</v>
      </c>
      <c r="CD14" s="42">
        <v>33.997845615441065</v>
      </c>
      <c r="CE14" s="42"/>
      <c r="CF14" s="42"/>
      <c r="CG14" s="35">
        <v>251.72555756326608</v>
      </c>
      <c r="CH14" s="32">
        <v>4.8081555831150591E-2</v>
      </c>
      <c r="CI14" s="31">
        <v>2.7538030791416857</v>
      </c>
    </row>
    <row r="15" spans="1:88" s="29" customFormat="1" x14ac:dyDescent="0.2">
      <c r="A15" s="29" t="s">
        <v>158</v>
      </c>
      <c r="B15" s="33">
        <v>2013</v>
      </c>
      <c r="C15" s="29" t="s">
        <v>63</v>
      </c>
      <c r="D15" s="29" t="s">
        <v>62</v>
      </c>
      <c r="E15" s="29" t="s">
        <v>69</v>
      </c>
      <c r="F15" s="29">
        <v>1</v>
      </c>
      <c r="G15" s="29">
        <v>1240</v>
      </c>
      <c r="H15" s="29">
        <v>-9.82</v>
      </c>
      <c r="I15" s="71">
        <v>-1.87</v>
      </c>
      <c r="J15" s="29">
        <v>-2.52</v>
      </c>
      <c r="L15" s="42">
        <f t="shared" si="4"/>
        <v>99.990025351361538</v>
      </c>
      <c r="M15" s="42" t="s">
        <v>65</v>
      </c>
      <c r="N15" s="34">
        <f t="shared" si="5"/>
        <v>47.981977512601105</v>
      </c>
      <c r="O15" s="34">
        <v>4.1364430184887739</v>
      </c>
      <c r="P15" s="34">
        <f t="shared" si="6"/>
        <v>203.80057611687693</v>
      </c>
      <c r="Q15" s="34">
        <v>8.9560110191117097</v>
      </c>
      <c r="R15" s="41">
        <f t="shared" si="7"/>
        <v>0.23543592676148314</v>
      </c>
      <c r="S15" s="32">
        <f t="shared" si="8"/>
        <v>2.2781422680797393E-2</v>
      </c>
      <c r="T15" s="34">
        <f t="shared" si="3"/>
        <v>-0.62812726450135115</v>
      </c>
      <c r="U15" s="34"/>
      <c r="V15" s="29">
        <v>6</v>
      </c>
      <c r="W15" s="31">
        <v>53.136133333333333</v>
      </c>
      <c r="X15" s="31">
        <v>1.4786666666666666</v>
      </c>
      <c r="Y15" s="31">
        <v>17.993449999999999</v>
      </c>
      <c r="Z15" s="31">
        <v>1.2133333333333335E-2</v>
      </c>
      <c r="AA15" s="31">
        <v>0.14796666666666666</v>
      </c>
      <c r="AB15" s="31">
        <v>11.200783333333334</v>
      </c>
      <c r="AC15" s="31">
        <v>13.427333333333335</v>
      </c>
      <c r="AD15" s="31">
        <v>1.8782333333333332</v>
      </c>
      <c r="AE15" s="31"/>
      <c r="AF15" s="31"/>
      <c r="AG15" s="34"/>
      <c r="AH15" s="31"/>
      <c r="AI15" s="31"/>
      <c r="AJ15" s="31">
        <v>99.27470000000001</v>
      </c>
      <c r="AK15" s="31"/>
      <c r="AL15" s="29">
        <v>7</v>
      </c>
      <c r="AM15" s="35">
        <v>6752.8717165604994</v>
      </c>
      <c r="AN15" s="35">
        <v>92200.04287267226</v>
      </c>
      <c r="AO15" s="35"/>
      <c r="AP15" s="35">
        <v>1041.1885022655695</v>
      </c>
      <c r="AQ15" s="35">
        <v>65419.320233564002</v>
      </c>
      <c r="AR15" s="35">
        <v>80403.108708034779</v>
      </c>
      <c r="AS15" s="35">
        <v>7188.0554691133648</v>
      </c>
      <c r="AT15" s="76">
        <v>203.80057611687693</v>
      </c>
      <c r="AU15" s="35">
        <v>238.05751721335312</v>
      </c>
      <c r="AV15" s="35"/>
      <c r="AW15" s="35"/>
      <c r="AX15" s="35">
        <v>170.43862920437334</v>
      </c>
      <c r="AY15" s="35"/>
      <c r="AZ15" s="35"/>
      <c r="BA15" s="35">
        <v>614.73517085497394</v>
      </c>
      <c r="BB15" s="35">
        <v>174.77116814871974</v>
      </c>
      <c r="BC15" s="35"/>
      <c r="BD15" s="35"/>
      <c r="BE15" s="35"/>
      <c r="BF15" s="29">
        <v>4</v>
      </c>
      <c r="BG15" s="72">
        <f t="shared" si="1"/>
        <v>99.990025351361538</v>
      </c>
      <c r="BH15" s="73">
        <f t="shared" si="2"/>
        <v>0.99990025351361533</v>
      </c>
      <c r="BI15" s="31">
        <v>42.537224999999999</v>
      </c>
      <c r="BJ15" s="31"/>
      <c r="BK15" s="31">
        <v>8.0224999999999991E-2</v>
      </c>
      <c r="BL15" s="31">
        <v>0.01</v>
      </c>
      <c r="BM15" s="31">
        <v>0.11360000000000001</v>
      </c>
      <c r="BN15" s="31">
        <v>56.265174999999999</v>
      </c>
      <c r="BO15" s="31">
        <v>0.25009999999999999</v>
      </c>
      <c r="BP15" s="34"/>
      <c r="BQ15" s="76"/>
      <c r="BR15" s="31"/>
      <c r="BS15" s="31"/>
      <c r="BT15" s="31">
        <v>99.246324999999999</v>
      </c>
      <c r="BU15" s="31"/>
      <c r="BV15" s="29" t="s">
        <v>105</v>
      </c>
      <c r="BW15" s="42">
        <v>64.014715245975509</v>
      </c>
      <c r="BX15" s="35">
        <v>306.27033708599083</v>
      </c>
      <c r="BY15" s="35"/>
      <c r="BZ15" s="35">
        <v>1089.5532314685915</v>
      </c>
      <c r="CA15" s="35">
        <v>339424.58614906878</v>
      </c>
      <c r="CB15" s="35">
        <v>1341.3431281064486</v>
      </c>
      <c r="CC15" s="77">
        <v>47.981977512601105</v>
      </c>
      <c r="CD15" s="42">
        <v>42.658429911530398</v>
      </c>
      <c r="CE15" s="42"/>
      <c r="CF15" s="42"/>
      <c r="CG15" s="35">
        <v>175.78247185973558</v>
      </c>
      <c r="CH15" s="32">
        <v>9.9754531279468747E-2</v>
      </c>
      <c r="CI15" s="31">
        <v>2.9788892945878884</v>
      </c>
    </row>
    <row r="16" spans="1:88" s="29" customFormat="1" x14ac:dyDescent="0.2">
      <c r="A16" s="29" t="s">
        <v>158</v>
      </c>
      <c r="B16" s="33">
        <v>2013</v>
      </c>
      <c r="C16" s="29" t="s">
        <v>63</v>
      </c>
      <c r="D16" s="29" t="s">
        <v>62</v>
      </c>
      <c r="E16" s="29" t="s">
        <v>70</v>
      </c>
      <c r="F16" s="29">
        <v>1</v>
      </c>
      <c r="G16" s="29">
        <v>1240</v>
      </c>
      <c r="H16" s="29">
        <v>-9.82</v>
      </c>
      <c r="I16" s="71">
        <v>-1.87</v>
      </c>
      <c r="J16" s="29">
        <v>-2.52</v>
      </c>
      <c r="L16" s="42">
        <f t="shared" si="4"/>
        <v>80.777231919601419</v>
      </c>
      <c r="M16" s="42" t="s">
        <v>65</v>
      </c>
      <c r="N16" s="34">
        <f t="shared" si="5"/>
        <v>41.987037600831037</v>
      </c>
      <c r="O16" s="34">
        <v>6.1577817618850617</v>
      </c>
      <c r="P16" s="34">
        <f t="shared" si="6"/>
        <v>229.37066231094275</v>
      </c>
      <c r="Q16" s="34">
        <v>1.6786545628167187</v>
      </c>
      <c r="R16" s="41">
        <f t="shared" si="7"/>
        <v>0.18305321691015553</v>
      </c>
      <c r="S16" s="32">
        <f t="shared" si="8"/>
        <v>2.6879828009385154E-2</v>
      </c>
      <c r="T16" s="34">
        <f t="shared" si="3"/>
        <v>-0.73742263458330615</v>
      </c>
      <c r="U16" s="34"/>
      <c r="V16" s="29">
        <v>7</v>
      </c>
      <c r="W16" s="31">
        <v>48.266828571428569</v>
      </c>
      <c r="X16" s="31">
        <v>0.89542857142857157</v>
      </c>
      <c r="Y16" s="31">
        <v>13.247671428571428</v>
      </c>
      <c r="Z16" s="31">
        <v>14.621499999999997</v>
      </c>
      <c r="AA16" s="31">
        <v>0.10935714285714286</v>
      </c>
      <c r="AB16" s="31">
        <v>9.9263857142857148</v>
      </c>
      <c r="AC16" s="31">
        <v>9.4654571428571437</v>
      </c>
      <c r="AD16" s="31">
        <v>0.66671428571428581</v>
      </c>
      <c r="AE16" s="31"/>
      <c r="AF16" s="31"/>
      <c r="AG16" s="34"/>
      <c r="AH16" s="31"/>
      <c r="AI16" s="31"/>
      <c r="AJ16" s="31">
        <v>97.199342857142852</v>
      </c>
      <c r="AK16" s="31"/>
      <c r="AL16" s="29">
        <v>6</v>
      </c>
      <c r="AM16" s="35">
        <v>5240.4013694342557</v>
      </c>
      <c r="AN16" s="35">
        <v>72202.108900707055</v>
      </c>
      <c r="AO16" s="35">
        <v>106657.87046475156</v>
      </c>
      <c r="AP16" s="35">
        <v>969.38469183018844</v>
      </c>
      <c r="AQ16" s="35">
        <v>56908.439423501004</v>
      </c>
      <c r="AR16" s="35">
        <v>63175.615990732695</v>
      </c>
      <c r="AS16" s="35">
        <v>4391.8612343730847</v>
      </c>
      <c r="AT16" s="76">
        <v>229.37066231094275</v>
      </c>
      <c r="AU16" s="35">
        <v>180.47447666520176</v>
      </c>
      <c r="AV16" s="35"/>
      <c r="AW16" s="35"/>
      <c r="AX16" s="35">
        <v>283.01033296818224</v>
      </c>
      <c r="AY16" s="35"/>
      <c r="AZ16" s="35"/>
      <c r="BA16" s="35">
        <v>455.64452975087715</v>
      </c>
      <c r="BB16" s="35">
        <v>158.65532628303623</v>
      </c>
      <c r="BC16" s="35"/>
      <c r="BD16" s="35"/>
      <c r="BE16" s="35"/>
      <c r="BF16" s="29">
        <v>8</v>
      </c>
      <c r="BG16" s="72">
        <f t="shared" si="1"/>
        <v>80.777231919601419</v>
      </c>
      <c r="BH16" s="73">
        <f t="shared" si="2"/>
        <v>0.80777231919601422</v>
      </c>
      <c r="BI16" s="31">
        <v>38.764275000000005</v>
      </c>
      <c r="BJ16" s="31"/>
      <c r="BK16" s="31">
        <v>6.0799999999999993E-2</v>
      </c>
      <c r="BL16" s="31">
        <v>18.205387500000001</v>
      </c>
      <c r="BM16" s="31">
        <v>0.11751249999999999</v>
      </c>
      <c r="BN16" s="31">
        <v>42.939162500000002</v>
      </c>
      <c r="BO16" s="31">
        <v>0.27324999999999999</v>
      </c>
      <c r="BP16" s="34"/>
      <c r="BQ16" s="76"/>
      <c r="BR16" s="31"/>
      <c r="BS16" s="31"/>
      <c r="BT16" s="31">
        <v>100.36038750000002</v>
      </c>
      <c r="BU16" s="31"/>
      <c r="BV16" s="29" t="s">
        <v>106</v>
      </c>
      <c r="BW16" s="42">
        <v>60.463320161764202</v>
      </c>
      <c r="BX16" s="35">
        <v>229.11104584717867</v>
      </c>
      <c r="BY16" s="35">
        <v>135014.64978343513</v>
      </c>
      <c r="BZ16" s="35">
        <v>981.70920544301441</v>
      </c>
      <c r="CA16" s="35">
        <v>247264.19120017052</v>
      </c>
      <c r="CB16" s="35">
        <v>1440.4989262155091</v>
      </c>
      <c r="CC16" s="77">
        <v>41.987037600831037</v>
      </c>
      <c r="CD16" s="42">
        <v>31.509823570359693</v>
      </c>
      <c r="CE16" s="42"/>
      <c r="CF16" s="42"/>
      <c r="CG16" s="35">
        <v>242.26021979765812</v>
      </c>
      <c r="CH16" s="32">
        <v>9.7878183353795098E-2</v>
      </c>
      <c r="CI16" s="31">
        <v>2.9708509347120926</v>
      </c>
    </row>
    <row r="17" spans="1:88" s="29" customFormat="1" x14ac:dyDescent="0.2">
      <c r="A17" s="29" t="s">
        <v>158</v>
      </c>
      <c r="B17" s="33">
        <v>2013</v>
      </c>
      <c r="C17" s="29" t="s">
        <v>63</v>
      </c>
      <c r="D17" s="29" t="s">
        <v>62</v>
      </c>
      <c r="E17" s="29" t="s">
        <v>71</v>
      </c>
      <c r="F17" s="29">
        <v>1</v>
      </c>
      <c r="G17" s="29">
        <v>1240</v>
      </c>
      <c r="H17" s="29">
        <v>-9.82</v>
      </c>
      <c r="I17" s="71">
        <v>-1.87</v>
      </c>
      <c r="J17" s="29">
        <v>-2.52</v>
      </c>
      <c r="L17" s="42">
        <f t="shared" si="4"/>
        <v>60.143879668593883</v>
      </c>
      <c r="M17" s="42" t="s">
        <v>65</v>
      </c>
      <c r="N17" s="34">
        <f t="shared" si="5"/>
        <v>21.596830796024378</v>
      </c>
      <c r="O17" s="34">
        <v>0.71756403792941958</v>
      </c>
      <c r="P17" s="34">
        <f t="shared" si="6"/>
        <v>162.03663361883665</v>
      </c>
      <c r="Q17" s="34">
        <v>0.69077747734429451</v>
      </c>
      <c r="R17" s="41">
        <f t="shared" si="7"/>
        <v>0.13328363045869746</v>
      </c>
      <c r="S17" s="32">
        <f t="shared" si="8"/>
        <v>4.4647098214503946E-3</v>
      </c>
      <c r="T17" s="34">
        <f t="shared" si="3"/>
        <v>-0.87522318620510353</v>
      </c>
      <c r="U17" s="34"/>
      <c r="V17" s="29">
        <v>6</v>
      </c>
      <c r="W17" s="31">
        <v>43.548100000000005</v>
      </c>
      <c r="X17" s="31">
        <v>0.70909999999999995</v>
      </c>
      <c r="Y17" s="31">
        <v>9.7771333333333335</v>
      </c>
      <c r="Z17" s="31">
        <v>29.96553333333333</v>
      </c>
      <c r="AA17" s="31">
        <v>8.2450000000000009E-2</v>
      </c>
      <c r="AB17" s="31">
        <v>7.7749666666666668</v>
      </c>
      <c r="AC17" s="31">
        <v>7.2686666666666655</v>
      </c>
      <c r="AD17" s="31">
        <v>1.1698166666666667</v>
      </c>
      <c r="AE17" s="31"/>
      <c r="AF17" s="31"/>
      <c r="AG17" s="34"/>
      <c r="AH17" s="31"/>
      <c r="AI17" s="31"/>
      <c r="AJ17" s="31">
        <v>100.29576666666667</v>
      </c>
      <c r="AK17" s="31"/>
      <c r="AL17" s="29">
        <v>9</v>
      </c>
      <c r="AM17" s="35">
        <v>3455.4981076940112</v>
      </c>
      <c r="AN17" s="35">
        <v>49219.425794339521</v>
      </c>
      <c r="AO17" s="35">
        <v>205203.83741084498</v>
      </c>
      <c r="AP17" s="35">
        <v>666.00938263786134</v>
      </c>
      <c r="AQ17" s="35">
        <v>43140.344057128947</v>
      </c>
      <c r="AR17" s="35">
        <v>44357.310001792597</v>
      </c>
      <c r="AS17" s="35">
        <v>4091.7471852507542</v>
      </c>
      <c r="AT17" s="76">
        <v>162.03663361883665</v>
      </c>
      <c r="AU17" s="35">
        <v>114.86870415574874</v>
      </c>
      <c r="AV17" s="35"/>
      <c r="AW17" s="35"/>
      <c r="AX17" s="35">
        <v>267.74061720389267</v>
      </c>
      <c r="AY17" s="35"/>
      <c r="AZ17" s="35"/>
      <c r="BA17" s="35">
        <v>316.60834776519886</v>
      </c>
      <c r="BB17" s="35">
        <v>154.07845530682008</v>
      </c>
      <c r="BC17" s="35"/>
      <c r="BD17" s="35"/>
      <c r="BE17" s="35"/>
      <c r="BF17" s="29">
        <v>6</v>
      </c>
      <c r="BG17" s="72">
        <f t="shared" si="1"/>
        <v>60.143879668593883</v>
      </c>
      <c r="BH17" s="73">
        <f t="shared" si="2"/>
        <v>0.6014387966859388</v>
      </c>
      <c r="BI17" s="31">
        <v>35.989033333333339</v>
      </c>
      <c r="BJ17" s="31"/>
      <c r="BK17" s="31">
        <v>4.3816666666666663E-2</v>
      </c>
      <c r="BL17" s="31">
        <v>34.615916666666671</v>
      </c>
      <c r="BM17" s="31">
        <v>7.5550000000000006E-2</v>
      </c>
      <c r="BN17" s="31">
        <v>29.31925</v>
      </c>
      <c r="BO17" s="31">
        <v>0.28350000000000003</v>
      </c>
      <c r="BP17" s="34"/>
      <c r="BQ17" s="76"/>
      <c r="BR17" s="31"/>
      <c r="BS17" s="31"/>
      <c r="BT17" s="31">
        <v>100.32706666666668</v>
      </c>
      <c r="BU17" s="31"/>
      <c r="BV17" s="29" t="s">
        <v>107</v>
      </c>
      <c r="BW17" s="42">
        <v>29.114850546689521</v>
      </c>
      <c r="BX17" s="35">
        <v>164.50517424873792</v>
      </c>
      <c r="BY17" s="35">
        <v>253017.38659905552</v>
      </c>
      <c r="BZ17" s="35">
        <v>697.59087954549898</v>
      </c>
      <c r="CA17" s="35">
        <v>167132.97583972587</v>
      </c>
      <c r="CB17" s="35">
        <v>1493.1691689421252</v>
      </c>
      <c r="CC17" s="77">
        <v>21.596830796024378</v>
      </c>
      <c r="CD17" s="42">
        <v>23.728091796701698</v>
      </c>
      <c r="CE17" s="42"/>
      <c r="CF17" s="42"/>
      <c r="CG17" s="35">
        <v>201.3821619937884</v>
      </c>
      <c r="CH17" s="32">
        <v>0.11739735549434463</v>
      </c>
      <c r="CI17" s="31">
        <v>3.2088449551251452</v>
      </c>
    </row>
    <row r="18" spans="1:88" s="29" customFormat="1" x14ac:dyDescent="0.2">
      <c r="A18" s="29" t="s">
        <v>158</v>
      </c>
      <c r="B18" s="33">
        <v>2013</v>
      </c>
      <c r="C18" s="29" t="s">
        <v>63</v>
      </c>
      <c r="D18" s="29" t="s">
        <v>62</v>
      </c>
      <c r="E18" s="29" t="s">
        <v>72</v>
      </c>
      <c r="F18" s="29">
        <v>1</v>
      </c>
      <c r="G18" s="29">
        <v>1240</v>
      </c>
      <c r="H18" s="29">
        <v>-5.85</v>
      </c>
      <c r="I18" s="71">
        <v>2.1</v>
      </c>
      <c r="J18" s="29">
        <v>1.45</v>
      </c>
      <c r="L18" s="42">
        <f t="shared" si="4"/>
        <v>86.513630721534668</v>
      </c>
      <c r="M18" s="42" t="s">
        <v>65</v>
      </c>
      <c r="N18" s="34">
        <f t="shared" si="5"/>
        <v>3.1952767182125266</v>
      </c>
      <c r="O18" s="34">
        <v>0.20243908286861398</v>
      </c>
      <c r="P18" s="34">
        <f t="shared" si="6"/>
        <v>236.50729239195641</v>
      </c>
      <c r="Q18" s="34">
        <v>4.0308559838758038</v>
      </c>
      <c r="R18" s="41">
        <f t="shared" si="7"/>
        <v>1.3510267213736018E-2</v>
      </c>
      <c r="S18" s="32">
        <f t="shared" si="8"/>
        <v>8.8638278808604283E-4</v>
      </c>
      <c r="T18" s="34">
        <f t="shared" si="3"/>
        <v>-1.8693360611701686</v>
      </c>
      <c r="U18" s="34"/>
      <c r="V18" s="29">
        <v>4</v>
      </c>
      <c r="W18" s="31">
        <v>49.651450000000004</v>
      </c>
      <c r="X18" s="31">
        <v>1.0008249999999999</v>
      </c>
      <c r="Y18" s="31">
        <v>14.459825</v>
      </c>
      <c r="Z18" s="31">
        <v>12.804275000000001</v>
      </c>
      <c r="AA18" s="31">
        <v>0.111875</v>
      </c>
      <c r="AB18" s="31">
        <v>10.944775</v>
      </c>
      <c r="AC18" s="31">
        <v>10.286350000000001</v>
      </c>
      <c r="AD18" s="31">
        <v>1.6341749999999999</v>
      </c>
      <c r="AE18" s="31"/>
      <c r="AF18" s="31"/>
      <c r="AG18" s="34"/>
      <c r="AH18" s="31"/>
      <c r="AI18" s="31"/>
      <c r="AJ18" s="31">
        <v>100.89355</v>
      </c>
      <c r="AK18" s="31"/>
      <c r="AL18" s="29">
        <v>6</v>
      </c>
      <c r="AM18" s="35">
        <v>5096.8005177812202</v>
      </c>
      <c r="AN18" s="35">
        <v>71768.30206292255</v>
      </c>
      <c r="AO18" s="35">
        <v>95235.457102931236</v>
      </c>
      <c r="AP18" s="35">
        <v>932.60581896034978</v>
      </c>
      <c r="AQ18" s="35">
        <v>61571.938192659763</v>
      </c>
      <c r="AR18" s="35">
        <v>63682.844813838325</v>
      </c>
      <c r="AS18" s="35">
        <v>11213.849683511551</v>
      </c>
      <c r="AT18" s="76">
        <v>236.50729239195641</v>
      </c>
      <c r="AU18" s="35">
        <v>166.53446949184422</v>
      </c>
      <c r="AV18" s="35"/>
      <c r="AW18" s="35"/>
      <c r="AX18" s="35">
        <v>210.42949456536869</v>
      </c>
      <c r="AY18" s="35"/>
      <c r="AZ18" s="35"/>
      <c r="BA18" s="35">
        <v>446.71778089020665</v>
      </c>
      <c r="BB18" s="35">
        <v>177.74316415577024</v>
      </c>
      <c r="BC18" s="35"/>
      <c r="BD18" s="35"/>
      <c r="BE18" s="35"/>
      <c r="BF18" s="29">
        <v>3</v>
      </c>
      <c r="BG18" s="72">
        <f t="shared" si="1"/>
        <v>86.513630721534668</v>
      </c>
      <c r="BH18" s="73">
        <f t="shared" si="2"/>
        <v>0.86513630721534662</v>
      </c>
      <c r="BI18" s="31">
        <v>41.486066666666666</v>
      </c>
      <c r="BJ18" s="31"/>
      <c r="BK18" s="31">
        <v>6.7266666666666655E-2</v>
      </c>
      <c r="BL18" s="31">
        <v>12.980266666666665</v>
      </c>
      <c r="BM18" s="31">
        <v>0.11413333333333332</v>
      </c>
      <c r="BN18" s="31">
        <v>46.736233333333331</v>
      </c>
      <c r="BO18" s="31">
        <v>0.26453333333333329</v>
      </c>
      <c r="BP18" s="34"/>
      <c r="BQ18" s="76"/>
      <c r="BR18" s="31"/>
      <c r="BS18" s="31"/>
      <c r="BT18" s="31">
        <v>101.6485</v>
      </c>
      <c r="BU18" s="31"/>
      <c r="BV18" s="29" t="s">
        <v>108</v>
      </c>
      <c r="BW18" s="42">
        <v>29.221247844084722</v>
      </c>
      <c r="BX18" s="35">
        <v>282.79492546180671</v>
      </c>
      <c r="BY18" s="35">
        <v>105433.99273271898</v>
      </c>
      <c r="BZ18" s="35">
        <v>972.71468348053372</v>
      </c>
      <c r="CA18" s="35">
        <v>284667.86588117119</v>
      </c>
      <c r="CB18" s="35">
        <v>1415.0985110488925</v>
      </c>
      <c r="CC18" s="34">
        <v>3.1952767182125266</v>
      </c>
      <c r="CD18" s="42">
        <v>27.513096222031482</v>
      </c>
      <c r="CE18" s="42"/>
      <c r="CF18" s="42"/>
      <c r="CG18" s="35">
        <v>176.43743495284076</v>
      </c>
      <c r="CH18" s="32">
        <v>9.4901046370129402E-2</v>
      </c>
      <c r="CI18" s="31">
        <v>2.6114942677266124</v>
      </c>
    </row>
    <row r="19" spans="1:88" s="29" customFormat="1" x14ac:dyDescent="0.2">
      <c r="A19" s="29" t="s">
        <v>158</v>
      </c>
      <c r="B19" s="33">
        <v>2013</v>
      </c>
      <c r="C19" s="29" t="s">
        <v>63</v>
      </c>
      <c r="D19" s="29" t="s">
        <v>62</v>
      </c>
      <c r="E19" s="29" t="s">
        <v>73</v>
      </c>
      <c r="F19" s="29">
        <v>1</v>
      </c>
      <c r="G19" s="29">
        <v>1240</v>
      </c>
      <c r="H19" s="29">
        <v>-5.85</v>
      </c>
      <c r="I19" s="71">
        <v>2.1</v>
      </c>
      <c r="J19" s="29">
        <v>1.45</v>
      </c>
      <c r="L19" s="42">
        <f t="shared" si="4"/>
        <v>69.782375883666276</v>
      </c>
      <c r="M19" s="42" t="s">
        <v>65</v>
      </c>
      <c r="N19" s="34">
        <f t="shared" si="5"/>
        <v>1.765428119410221</v>
      </c>
      <c r="O19" s="34">
        <v>0.14632114334815222</v>
      </c>
      <c r="P19" s="34">
        <f t="shared" si="6"/>
        <v>127.87214853607223</v>
      </c>
      <c r="Q19" s="34">
        <v>1.9818260839304518</v>
      </c>
      <c r="R19" s="41">
        <f t="shared" si="7"/>
        <v>1.3806197359014427E-2</v>
      </c>
      <c r="S19" s="32">
        <f t="shared" si="8"/>
        <v>1.1641112544444453E-3</v>
      </c>
      <c r="T19" s="34">
        <f t="shared" si="3"/>
        <v>-1.8599259226818654</v>
      </c>
      <c r="U19" s="34"/>
      <c r="V19" s="29">
        <v>4</v>
      </c>
      <c r="W19" s="31">
        <v>43.390949999999997</v>
      </c>
      <c r="X19" s="31">
        <v>0.522725</v>
      </c>
      <c r="Y19" s="31">
        <v>7.7601750000000003</v>
      </c>
      <c r="Z19" s="31">
        <v>32.256899999999995</v>
      </c>
      <c r="AA19" s="31">
        <v>8.2924999999999999E-2</v>
      </c>
      <c r="AB19" s="31">
        <v>9.4252500000000001</v>
      </c>
      <c r="AC19" s="31">
        <v>6.0119999999999996</v>
      </c>
      <c r="AD19" s="31">
        <v>1.014575</v>
      </c>
      <c r="AE19" s="31"/>
      <c r="AF19" s="31"/>
      <c r="AG19" s="34"/>
      <c r="AH19" s="31"/>
      <c r="AI19" s="31"/>
      <c r="AJ19" s="31">
        <v>100.46549999999999</v>
      </c>
      <c r="AK19" s="31"/>
      <c r="AL19" s="29">
        <v>7</v>
      </c>
      <c r="AM19" s="35">
        <v>2631.6138320483929</v>
      </c>
      <c r="AN19" s="35">
        <v>39115.569908859041</v>
      </c>
      <c r="AO19" s="35">
        <v>235255.54665041226</v>
      </c>
      <c r="AP19" s="35">
        <v>636.61239173093168</v>
      </c>
      <c r="AQ19" s="35">
        <v>51798.158455646946</v>
      </c>
      <c r="AR19" s="35">
        <v>36343.78062266823</v>
      </c>
      <c r="AS19" s="35">
        <v>6750.9345884299964</v>
      </c>
      <c r="AT19" s="76">
        <v>127.87214853607223</v>
      </c>
      <c r="AU19" s="35">
        <v>94.866073856526796</v>
      </c>
      <c r="AV19" s="35"/>
      <c r="AW19" s="35"/>
      <c r="AX19" s="35">
        <v>31.953834146676417</v>
      </c>
      <c r="AY19" s="35"/>
      <c r="AZ19" s="35"/>
      <c r="BA19" s="35">
        <v>252.86324221303352</v>
      </c>
      <c r="BB19" s="35">
        <v>148.66768620608266</v>
      </c>
      <c r="BC19" s="35"/>
      <c r="BD19" s="35"/>
      <c r="BE19" s="35"/>
      <c r="BF19" s="29">
        <v>3</v>
      </c>
      <c r="BG19" s="72">
        <f t="shared" si="1"/>
        <v>69.782375883666276</v>
      </c>
      <c r="BH19" s="73">
        <f t="shared" si="2"/>
        <v>0.69782375883666281</v>
      </c>
      <c r="BI19" s="31">
        <v>38.673066666666664</v>
      </c>
      <c r="BJ19" s="31"/>
      <c r="BK19" s="31">
        <v>5.8500000000000003E-2</v>
      </c>
      <c r="BL19" s="31">
        <v>26.997799999999998</v>
      </c>
      <c r="BM19" s="31">
        <v>6.4933333333333329E-2</v>
      </c>
      <c r="BN19" s="31">
        <v>34.994066666666662</v>
      </c>
      <c r="BO19" s="31">
        <v>0.17989999999999998</v>
      </c>
      <c r="BP19" s="34"/>
      <c r="BQ19" s="76"/>
      <c r="BR19" s="31"/>
      <c r="BS19" s="31"/>
      <c r="BT19" s="31">
        <v>100.96826666666666</v>
      </c>
      <c r="BU19" s="31"/>
      <c r="BV19" s="29" t="s">
        <v>109</v>
      </c>
      <c r="BW19" s="42">
        <v>18.354077157927183</v>
      </c>
      <c r="BX19" s="35">
        <v>257.02931516656253</v>
      </c>
      <c r="BY19" s="35">
        <v>216404.50031469477</v>
      </c>
      <c r="BZ19" s="35">
        <v>619.80655218472543</v>
      </c>
      <c r="CA19" s="35">
        <v>204975.89443664972</v>
      </c>
      <c r="CB19" s="35">
        <v>1010.1860410785752</v>
      </c>
      <c r="CC19" s="34">
        <v>1.765428119410221</v>
      </c>
      <c r="CD19" s="42">
        <v>16.916320294586619</v>
      </c>
      <c r="CE19" s="42"/>
      <c r="CF19" s="42"/>
      <c r="CG19" s="35">
        <v>19.915261619556837</v>
      </c>
      <c r="CH19" s="32">
        <v>9.9646068293381337E-2</v>
      </c>
      <c r="CI19" s="31">
        <v>1.9401182457016293</v>
      </c>
    </row>
    <row r="20" spans="1:88" s="29" customFormat="1" x14ac:dyDescent="0.2">
      <c r="A20" s="29" t="s">
        <v>158</v>
      </c>
      <c r="B20" s="33">
        <v>2013</v>
      </c>
      <c r="C20" s="29" t="s">
        <v>63</v>
      </c>
      <c r="D20" s="29" t="s">
        <v>62</v>
      </c>
      <c r="E20" s="29" t="s">
        <v>74</v>
      </c>
      <c r="F20" s="29">
        <v>1</v>
      </c>
      <c r="G20" s="29">
        <v>1240</v>
      </c>
      <c r="H20" s="29">
        <v>-5.85</v>
      </c>
      <c r="I20" s="71">
        <v>2.1</v>
      </c>
      <c r="J20" s="29">
        <v>1.45</v>
      </c>
      <c r="L20" s="42">
        <f t="shared" si="4"/>
        <v>99.966456795407225</v>
      </c>
      <c r="M20" s="42" t="s">
        <v>65</v>
      </c>
      <c r="N20" s="34">
        <f t="shared" si="5"/>
        <v>5.5583025604451057</v>
      </c>
      <c r="O20" s="34">
        <v>0.3042018894161484</v>
      </c>
      <c r="P20" s="34">
        <f t="shared" si="6"/>
        <v>324.43866655344681</v>
      </c>
      <c r="Q20" s="34">
        <v>6.3555530435990342</v>
      </c>
      <c r="R20" s="41">
        <f t="shared" si="7"/>
        <v>1.713205956457552E-2</v>
      </c>
      <c r="S20" s="32">
        <f t="shared" si="8"/>
        <v>9.9587791825282864E-4</v>
      </c>
      <c r="T20" s="34">
        <f t="shared" si="3"/>
        <v>-1.7661904243220772</v>
      </c>
      <c r="U20" s="34"/>
      <c r="V20" s="29">
        <v>4</v>
      </c>
      <c r="W20" s="31">
        <v>54.112074999999997</v>
      </c>
      <c r="X20" s="31">
        <v>1.3445250000000002</v>
      </c>
      <c r="Y20" s="31">
        <v>18.330224999999999</v>
      </c>
      <c r="Z20" s="31">
        <v>2.2125000000000002E-2</v>
      </c>
      <c r="AA20" s="31">
        <v>0.12707499999999999</v>
      </c>
      <c r="AB20" s="31">
        <v>11.078424999999999</v>
      </c>
      <c r="AC20" s="31">
        <v>12.999124999999999</v>
      </c>
      <c r="AD20" s="31">
        <v>2.2367750000000002</v>
      </c>
      <c r="AE20" s="31"/>
      <c r="AF20" s="31"/>
      <c r="AG20" s="34"/>
      <c r="AH20" s="31"/>
      <c r="AI20" s="31"/>
      <c r="AJ20" s="31">
        <v>100.25035</v>
      </c>
      <c r="AK20" s="31"/>
      <c r="AL20" s="29">
        <v>6</v>
      </c>
      <c r="AM20" s="35">
        <v>6917.095929074987</v>
      </c>
      <c r="AN20" s="35">
        <v>92798.147074529552</v>
      </c>
      <c r="AO20" s="35"/>
      <c r="AP20" s="35">
        <v>1223.4369331273558</v>
      </c>
      <c r="AQ20" s="35">
        <v>64731.075883397352</v>
      </c>
      <c r="AR20" s="35">
        <v>83093.130586031824</v>
      </c>
      <c r="AS20" s="35">
        <v>16078.58822010015</v>
      </c>
      <c r="AT20" s="76">
        <v>324.43866655344681</v>
      </c>
      <c r="AU20" s="35">
        <v>213.53136860493254</v>
      </c>
      <c r="AV20" s="35"/>
      <c r="AW20" s="35"/>
      <c r="AX20" s="35">
        <v>192.09591781903114</v>
      </c>
      <c r="AY20" s="35"/>
      <c r="AZ20" s="35"/>
      <c r="BA20" s="35">
        <v>561.66396455970676</v>
      </c>
      <c r="BB20" s="35">
        <v>179.12914699446873</v>
      </c>
      <c r="BC20" s="35"/>
      <c r="BD20" s="35"/>
      <c r="BE20" s="35"/>
      <c r="BF20" s="29">
        <v>3</v>
      </c>
      <c r="BG20" s="72">
        <f t="shared" si="1"/>
        <v>99.966456795407225</v>
      </c>
      <c r="BH20" s="73">
        <f t="shared" si="2"/>
        <v>0.99966456795407221</v>
      </c>
      <c r="BI20" s="31">
        <v>44.379566666666669</v>
      </c>
      <c r="BJ20" s="31"/>
      <c r="BK20" s="31">
        <v>6.8499999999999991E-2</v>
      </c>
      <c r="BL20" s="31">
        <v>3.4566666666666669E-2</v>
      </c>
      <c r="BM20" s="31">
        <v>0.16036666666666666</v>
      </c>
      <c r="BN20" s="31">
        <v>57.821300000000001</v>
      </c>
      <c r="BO20" s="31">
        <v>0.30863333333333332</v>
      </c>
      <c r="BP20" s="34"/>
      <c r="BQ20" s="76"/>
      <c r="BR20" s="31"/>
      <c r="BS20" s="31"/>
      <c r="BT20" s="31">
        <v>102.77293333333333</v>
      </c>
      <c r="BU20" s="31"/>
      <c r="BV20" s="29" t="s">
        <v>104</v>
      </c>
      <c r="BW20" s="42">
        <v>38.754658651390173</v>
      </c>
      <c r="BX20" s="35">
        <v>292.53269990237618</v>
      </c>
      <c r="BY20" s="35"/>
      <c r="BZ20" s="35">
        <v>1457.0253298650414</v>
      </c>
      <c r="CA20" s="35">
        <v>356931.28177052509</v>
      </c>
      <c r="CB20" s="35">
        <v>1338.2658042480468</v>
      </c>
      <c r="CC20" s="34">
        <v>5.5583025604451057</v>
      </c>
      <c r="CD20" s="42">
        <v>35.379674731542323</v>
      </c>
      <c r="CE20" s="42"/>
      <c r="CF20" s="42"/>
      <c r="CG20" s="35">
        <v>258.64049041434942</v>
      </c>
      <c r="CH20" s="32">
        <v>0.11566422204903547</v>
      </c>
      <c r="CI20" s="31">
        <v>2.6748483515868378</v>
      </c>
    </row>
    <row r="21" spans="1:88" s="29" customFormat="1" x14ac:dyDescent="0.2">
      <c r="A21" s="29" t="s">
        <v>158</v>
      </c>
      <c r="B21" s="33">
        <v>2013</v>
      </c>
      <c r="C21" s="29" t="s">
        <v>63</v>
      </c>
      <c r="D21" s="29" t="s">
        <v>62</v>
      </c>
      <c r="E21" s="29" t="s">
        <v>75</v>
      </c>
      <c r="F21" s="29">
        <v>1</v>
      </c>
      <c r="G21" s="29">
        <v>1240</v>
      </c>
      <c r="H21" s="29">
        <v>-5.85</v>
      </c>
      <c r="I21" s="71">
        <v>2.1</v>
      </c>
      <c r="J21" s="29">
        <v>1.45</v>
      </c>
      <c r="L21" s="42">
        <f t="shared" si="4"/>
        <v>92.196489713912172</v>
      </c>
      <c r="M21" s="42" t="s">
        <v>65</v>
      </c>
      <c r="N21" s="34">
        <f t="shared" si="5"/>
        <v>4.2267084973407565</v>
      </c>
      <c r="O21" s="34">
        <v>0.42485692250422141</v>
      </c>
      <c r="P21" s="34">
        <f t="shared" si="6"/>
        <v>276.32678375499103</v>
      </c>
      <c r="Q21" s="34">
        <v>2.4999759489939581</v>
      </c>
      <c r="R21" s="41">
        <f t="shared" si="7"/>
        <v>1.5296050711784878E-2</v>
      </c>
      <c r="S21" s="32">
        <f t="shared" si="8"/>
        <v>1.5437314950354215E-3</v>
      </c>
      <c r="T21" s="34">
        <f t="shared" si="3"/>
        <v>-1.8154206852267205</v>
      </c>
      <c r="U21" s="34"/>
      <c r="V21" s="29">
        <v>4</v>
      </c>
      <c r="W21" s="31">
        <v>51.849150000000002</v>
      </c>
      <c r="X21" s="31">
        <v>1.1540249999999999</v>
      </c>
      <c r="Y21" s="31">
        <v>16.068674999999999</v>
      </c>
      <c r="Z21" s="31">
        <v>7.2817750000000006</v>
      </c>
      <c r="AA21" s="31">
        <v>0.12742500000000001</v>
      </c>
      <c r="AB21" s="31">
        <v>11.024749999999999</v>
      </c>
      <c r="AC21" s="31">
        <v>11.497325</v>
      </c>
      <c r="AD21" s="31">
        <v>1.8312249999999999</v>
      </c>
      <c r="AE21" s="31"/>
      <c r="AF21" s="31"/>
      <c r="AG21" s="34"/>
      <c r="AH21" s="31"/>
      <c r="AI21" s="31"/>
      <c r="AJ21" s="31">
        <v>100.83435</v>
      </c>
      <c r="AK21" s="31"/>
      <c r="AL21" s="29">
        <v>5</v>
      </c>
      <c r="AM21" s="35">
        <v>5899.8803221695462</v>
      </c>
      <c r="AN21" s="35">
        <v>83057.492529844414</v>
      </c>
      <c r="AO21" s="35">
        <v>58146.839227122902</v>
      </c>
      <c r="AP21" s="35">
        <v>1045.1663150264017</v>
      </c>
      <c r="AQ21" s="35">
        <v>62813.1435884698</v>
      </c>
      <c r="AR21" s="35">
        <v>72950.305584086163</v>
      </c>
      <c r="AS21" s="35">
        <v>12915.359260043122</v>
      </c>
      <c r="AT21" s="76">
        <v>276.32678375499103</v>
      </c>
      <c r="AU21" s="35">
        <v>193.58288723087622</v>
      </c>
      <c r="AV21" s="35"/>
      <c r="AW21" s="35"/>
      <c r="AX21" s="35">
        <v>212.27925451005524</v>
      </c>
      <c r="AY21" s="35"/>
      <c r="AZ21" s="35"/>
      <c r="BA21" s="35">
        <v>500.80715097578843</v>
      </c>
      <c r="BB21" s="35">
        <v>175.83085930604625</v>
      </c>
      <c r="BC21" s="35"/>
      <c r="BD21" s="35"/>
      <c r="BE21" s="35"/>
      <c r="BF21" s="29">
        <v>3</v>
      </c>
      <c r="BG21" s="72">
        <f t="shared" si="1"/>
        <v>92.196489713912172</v>
      </c>
      <c r="BH21" s="73">
        <f t="shared" si="2"/>
        <v>0.92196489713912166</v>
      </c>
      <c r="BI21" s="31">
        <v>42.382666666666665</v>
      </c>
      <c r="BJ21" s="31"/>
      <c r="BK21" s="31">
        <v>8.0733333333333338E-2</v>
      </c>
      <c r="BL21" s="31">
        <v>7.7694999999999999</v>
      </c>
      <c r="BM21" s="31">
        <v>0.13126666666666667</v>
      </c>
      <c r="BN21" s="31">
        <v>51.522633333333339</v>
      </c>
      <c r="BO21" s="31">
        <v>0.26540000000000002</v>
      </c>
      <c r="BP21" s="34"/>
      <c r="BQ21" s="76"/>
      <c r="BR21" s="31"/>
      <c r="BS21" s="31"/>
      <c r="BT21" s="31">
        <v>102.15220000000001</v>
      </c>
      <c r="BU21" s="31"/>
      <c r="BV21" s="29" t="s">
        <v>110</v>
      </c>
      <c r="BW21" s="42">
        <v>34.835245578917188</v>
      </c>
      <c r="BX21" s="35">
        <v>299.88868256574546</v>
      </c>
      <c r="BY21" s="35">
        <v>66790.628417963948</v>
      </c>
      <c r="BZ21" s="35">
        <v>1096.2361631821648</v>
      </c>
      <c r="CA21" s="35">
        <v>306078.45360157604</v>
      </c>
      <c r="CB21" s="35">
        <v>1400.8157730325536</v>
      </c>
      <c r="CC21" s="34">
        <v>4.2267084973407565</v>
      </c>
      <c r="CD21" s="42">
        <v>31.669556118737923</v>
      </c>
      <c r="CE21" s="42"/>
      <c r="CF21" s="42"/>
      <c r="CG21" s="35">
        <v>213.71477287303861</v>
      </c>
      <c r="CH21" s="32">
        <v>9.9198335977049273E-2</v>
      </c>
      <c r="CI21" s="31">
        <v>2.7260024082786973</v>
      </c>
    </row>
    <row r="22" spans="1:88" s="29" customFormat="1" x14ac:dyDescent="0.2">
      <c r="A22" s="29" t="s">
        <v>158</v>
      </c>
      <c r="B22" s="33">
        <v>2013</v>
      </c>
      <c r="C22" s="29" t="s">
        <v>63</v>
      </c>
      <c r="D22" s="29" t="s">
        <v>62</v>
      </c>
      <c r="E22" s="29" t="s">
        <v>76</v>
      </c>
      <c r="F22" s="29">
        <v>1</v>
      </c>
      <c r="G22" s="29">
        <v>1240</v>
      </c>
      <c r="H22" s="29">
        <v>-5.85</v>
      </c>
      <c r="I22" s="71">
        <v>2.1</v>
      </c>
      <c r="J22" s="29">
        <v>1.45</v>
      </c>
      <c r="L22" s="42">
        <f t="shared" si="4"/>
        <v>79.557869977686977</v>
      </c>
      <c r="M22" s="42" t="s">
        <v>65</v>
      </c>
      <c r="N22" s="34">
        <f t="shared" si="5"/>
        <v>2.8355118598915796</v>
      </c>
      <c r="O22" s="34">
        <v>0.10692621227821797</v>
      </c>
      <c r="P22" s="34">
        <f t="shared" si="6"/>
        <v>204.33624052135741</v>
      </c>
      <c r="Q22" s="34">
        <v>1.6917827208118623</v>
      </c>
      <c r="R22" s="41">
        <f t="shared" si="7"/>
        <v>1.3876695845322697E-2</v>
      </c>
      <c r="S22" s="32">
        <f t="shared" si="8"/>
        <v>5.3574967615423251E-4</v>
      </c>
      <c r="T22" s="34">
        <f t="shared" si="3"/>
        <v>-1.8577139306369219</v>
      </c>
      <c r="U22" s="34"/>
      <c r="V22" s="29">
        <v>4</v>
      </c>
      <c r="W22" s="31">
        <v>47.375</v>
      </c>
      <c r="X22" s="31">
        <v>0.81817499999999999</v>
      </c>
      <c r="Y22" s="31">
        <v>11.6897</v>
      </c>
      <c r="Z22" s="31">
        <v>20.561800000000002</v>
      </c>
      <c r="AA22" s="31">
        <v>9.69E-2</v>
      </c>
      <c r="AB22" s="31">
        <v>10.463200000000001</v>
      </c>
      <c r="AC22" s="31">
        <v>8.5539999999999985</v>
      </c>
      <c r="AD22" s="31">
        <v>1.3367</v>
      </c>
      <c r="AE22" s="31"/>
      <c r="AF22" s="31"/>
      <c r="AG22" s="34"/>
      <c r="AH22" s="31"/>
      <c r="AI22" s="31"/>
      <c r="AJ22" s="31">
        <v>100.895475</v>
      </c>
      <c r="AK22" s="31"/>
      <c r="AL22" s="29">
        <v>6</v>
      </c>
      <c r="AM22" s="35">
        <v>4256.9672054981093</v>
      </c>
      <c r="AN22" s="35">
        <v>58981.1628906841</v>
      </c>
      <c r="AO22" s="35">
        <v>152557.61839896452</v>
      </c>
      <c r="AP22" s="35">
        <v>783.78445178151208</v>
      </c>
      <c r="AQ22" s="35">
        <v>58130.334371451696</v>
      </c>
      <c r="AR22" s="35">
        <v>52793.49789793243</v>
      </c>
      <c r="AS22" s="35">
        <v>8743.4340586117796</v>
      </c>
      <c r="AT22" s="76">
        <v>204.33624052135741</v>
      </c>
      <c r="AU22" s="35">
        <v>132.13508948699271</v>
      </c>
      <c r="AV22" s="35"/>
      <c r="AW22" s="35"/>
      <c r="AX22" s="35">
        <v>232.37145051678729</v>
      </c>
      <c r="AY22" s="35"/>
      <c r="AZ22" s="35"/>
      <c r="BA22" s="35">
        <v>356.29295444815494</v>
      </c>
      <c r="BB22" s="35">
        <v>183.17014670353146</v>
      </c>
      <c r="BC22" s="35"/>
      <c r="BD22" s="35"/>
      <c r="BE22" s="35"/>
      <c r="BF22" s="29">
        <v>3</v>
      </c>
      <c r="BG22" s="72">
        <f t="shared" si="1"/>
        <v>79.557869977686977</v>
      </c>
      <c r="BH22" s="73">
        <f t="shared" si="2"/>
        <v>0.79557869977686979</v>
      </c>
      <c r="BI22" s="31">
        <v>39.937866666666672</v>
      </c>
      <c r="BJ22" s="31"/>
      <c r="BK22" s="31">
        <v>8.7066666666666667E-2</v>
      </c>
      <c r="BL22" s="31">
        <v>19.007666666666665</v>
      </c>
      <c r="BM22" s="31">
        <v>9.8400000000000001E-2</v>
      </c>
      <c r="BN22" s="31">
        <v>41.52086666666667</v>
      </c>
      <c r="BO22" s="31">
        <v>0.23663333333333333</v>
      </c>
      <c r="BP22" s="34"/>
      <c r="BQ22" s="76"/>
      <c r="BR22" s="31"/>
      <c r="BS22" s="31"/>
      <c r="BT22" s="31">
        <v>100.88850000000001</v>
      </c>
      <c r="BU22" s="31"/>
      <c r="BV22" s="29" t="s">
        <v>111</v>
      </c>
      <c r="BW22" s="42">
        <v>24.790520403331303</v>
      </c>
      <c r="BX22" s="35">
        <v>276.62399425846201</v>
      </c>
      <c r="BY22" s="35">
        <v>153958.08960206722</v>
      </c>
      <c r="BZ22" s="35">
        <v>785.03278476092851</v>
      </c>
      <c r="CA22" s="35">
        <v>245669.8401673804</v>
      </c>
      <c r="CB22" s="35">
        <v>1153.8677178355122</v>
      </c>
      <c r="CC22" s="34">
        <v>2.8355118598915796</v>
      </c>
      <c r="CD22" s="42">
        <v>20.729874594866786</v>
      </c>
      <c r="CE22" s="42"/>
      <c r="CF22" s="42"/>
      <c r="CG22" s="35">
        <v>178.58807060240017</v>
      </c>
      <c r="CH22" s="32">
        <v>9.6542512768280103E-2</v>
      </c>
      <c r="CI22" s="31">
        <v>2.1518905807733812</v>
      </c>
    </row>
    <row r="23" spans="1:88" s="29" customFormat="1" x14ac:dyDescent="0.2">
      <c r="A23" s="29" t="s">
        <v>158</v>
      </c>
      <c r="B23" s="33">
        <v>2013</v>
      </c>
      <c r="C23" s="29" t="s">
        <v>63</v>
      </c>
      <c r="D23" s="29" t="s">
        <v>62</v>
      </c>
      <c r="E23" s="29" t="s">
        <v>77</v>
      </c>
      <c r="F23" s="29">
        <v>1</v>
      </c>
      <c r="G23" s="29">
        <v>1240</v>
      </c>
      <c r="H23" s="29">
        <v>-5.85</v>
      </c>
      <c r="I23" s="71">
        <v>2.1</v>
      </c>
      <c r="J23" s="29">
        <v>1.45</v>
      </c>
      <c r="L23" s="42">
        <f t="shared" si="4"/>
        <v>76.101811440533922</v>
      </c>
      <c r="M23" s="42" t="s">
        <v>65</v>
      </c>
      <c r="N23" s="34">
        <f t="shared" si="5"/>
        <v>2.7016699315565469</v>
      </c>
      <c r="O23" s="34">
        <v>0.27016699315565468</v>
      </c>
      <c r="P23" s="34">
        <f t="shared" si="6"/>
        <v>185.74779325409733</v>
      </c>
      <c r="Q23" s="34">
        <v>2.3073580224079593</v>
      </c>
      <c r="R23" s="41">
        <f t="shared" si="7"/>
        <v>1.4544829223681515E-2</v>
      </c>
      <c r="S23" s="32">
        <f t="shared" si="8"/>
        <v>1.4656617313743463E-3</v>
      </c>
      <c r="T23" s="34">
        <f t="shared" si="3"/>
        <v>-1.8372913736020831</v>
      </c>
      <c r="U23" s="34"/>
      <c r="V23" s="29">
        <v>4</v>
      </c>
      <c r="W23" s="31">
        <v>45.645724999999999</v>
      </c>
      <c r="X23" s="31">
        <v>0.74839999999999995</v>
      </c>
      <c r="Y23" s="31">
        <v>10.118124999999999</v>
      </c>
      <c r="Z23" s="31">
        <v>24.065350000000002</v>
      </c>
      <c r="AA23" s="31">
        <v>9.7349999999999992E-2</v>
      </c>
      <c r="AB23" s="31">
        <v>9.9817</v>
      </c>
      <c r="AC23" s="31">
        <v>7.5606000000000009</v>
      </c>
      <c r="AD23" s="31">
        <v>1.22075</v>
      </c>
      <c r="AE23" s="31"/>
      <c r="AF23" s="31"/>
      <c r="AG23" s="34"/>
      <c r="AH23" s="31"/>
      <c r="AI23" s="31"/>
      <c r="AJ23" s="31">
        <v>99.437999999999988</v>
      </c>
      <c r="AK23" s="31"/>
      <c r="AL23" s="29">
        <v>6</v>
      </c>
      <c r="AM23" s="35">
        <v>3866.6132609793158</v>
      </c>
      <c r="AN23" s="35">
        <v>53709.238153346807</v>
      </c>
      <c r="AO23" s="35">
        <v>186006.59208779561</v>
      </c>
      <c r="AP23" s="35">
        <v>785.04293497097115</v>
      </c>
      <c r="AQ23" s="35">
        <v>55998.246193965308</v>
      </c>
      <c r="AR23" s="35">
        <v>47870.524346332415</v>
      </c>
      <c r="AS23" s="35">
        <v>8070.7139604761915</v>
      </c>
      <c r="AT23" s="76">
        <v>185.74779325409733</v>
      </c>
      <c r="AU23" s="35">
        <v>128.5423800336232</v>
      </c>
      <c r="AV23" s="35"/>
      <c r="AW23" s="35"/>
      <c r="AX23" s="35">
        <v>238.60157586958775</v>
      </c>
      <c r="AY23" s="35"/>
      <c r="AZ23" s="35"/>
      <c r="BA23" s="35">
        <v>335.8704920788295</v>
      </c>
      <c r="BB23" s="35">
        <v>165.00521858842373</v>
      </c>
      <c r="BC23" s="35"/>
      <c r="BD23" s="35"/>
      <c r="BE23" s="35"/>
      <c r="BF23" s="29">
        <v>3</v>
      </c>
      <c r="BG23" s="72">
        <f t="shared" si="1"/>
        <v>76.101811440533922</v>
      </c>
      <c r="BH23" s="73">
        <f t="shared" si="2"/>
        <v>0.76101811440533917</v>
      </c>
      <c r="BI23" s="31">
        <v>39.609900000000003</v>
      </c>
      <c r="BJ23" s="31"/>
      <c r="BK23" s="31">
        <v>8.2199999999999995E-2</v>
      </c>
      <c r="BL23" s="31">
        <v>21.865933333333331</v>
      </c>
      <c r="BM23" s="31">
        <v>8.2500000000000004E-2</v>
      </c>
      <c r="BN23" s="31">
        <v>39.082166666666673</v>
      </c>
      <c r="BO23" s="31">
        <v>0.2222666666666667</v>
      </c>
      <c r="BP23" s="34"/>
      <c r="BQ23" s="76"/>
      <c r="BR23" s="31"/>
      <c r="BS23" s="31"/>
      <c r="BT23" s="31">
        <v>100.94496666666667</v>
      </c>
      <c r="BU23" s="31"/>
      <c r="BV23" s="29" t="s">
        <v>112</v>
      </c>
      <c r="BW23" s="42">
        <v>22.582260727396786</v>
      </c>
      <c r="BX23" s="35">
        <v>300.66268246472094</v>
      </c>
      <c r="BY23" s="35">
        <v>178562.91582317831</v>
      </c>
      <c r="BZ23" s="35">
        <v>773.76411175029466</v>
      </c>
      <c r="CA23" s="35">
        <v>230154.98915533759</v>
      </c>
      <c r="CB23" s="35">
        <v>1175.7724613698354</v>
      </c>
      <c r="CC23" s="34">
        <v>2.7016699315565469</v>
      </c>
      <c r="CD23" s="42">
        <v>20.901140322385498</v>
      </c>
      <c r="CE23" s="42"/>
      <c r="CF23" s="42"/>
      <c r="CG23" s="35">
        <v>157.51484667480401</v>
      </c>
      <c r="CH23" s="32">
        <v>9.8473114031069897E-2</v>
      </c>
      <c r="CI23" s="31">
        <v>2.2467197595490185</v>
      </c>
    </row>
    <row r="24" spans="1:88" s="29" customFormat="1" x14ac:dyDescent="0.2">
      <c r="A24" s="29" t="s">
        <v>158</v>
      </c>
      <c r="B24" s="33">
        <v>2013</v>
      </c>
      <c r="C24" s="29" t="s">
        <v>63</v>
      </c>
      <c r="D24" s="29" t="s">
        <v>62</v>
      </c>
      <c r="E24" s="29" t="s">
        <v>78</v>
      </c>
      <c r="F24" s="29">
        <v>1</v>
      </c>
      <c r="G24" s="29">
        <v>1250</v>
      </c>
      <c r="H24" s="29">
        <v>-7.73</v>
      </c>
      <c r="I24" s="71">
        <v>0.11</v>
      </c>
      <c r="J24" s="29">
        <v>-0.53</v>
      </c>
      <c r="L24" s="42">
        <f t="shared" si="4"/>
        <v>70.510444921072406</v>
      </c>
      <c r="M24" s="42" t="s">
        <v>65</v>
      </c>
      <c r="N24" s="34">
        <f t="shared" si="5"/>
        <v>7.3149443491569972</v>
      </c>
      <c r="O24" s="34">
        <v>0.95752245156480587</v>
      </c>
      <c r="P24" s="34">
        <f t="shared" si="6"/>
        <v>164.83528314063275</v>
      </c>
      <c r="Q24" s="34">
        <v>1.446211129967431</v>
      </c>
      <c r="R24" s="41">
        <f t="shared" si="7"/>
        <v>4.4377297201085859E-2</v>
      </c>
      <c r="S24" s="32">
        <f t="shared" si="8"/>
        <v>5.8219991089456481E-3</v>
      </c>
      <c r="T24" s="34">
        <f t="shared" si="3"/>
        <v>-1.3528391520003342</v>
      </c>
      <c r="U24" s="34"/>
      <c r="V24" s="29">
        <v>6</v>
      </c>
      <c r="W24" s="31">
        <v>46.487683333333337</v>
      </c>
      <c r="X24" s="31">
        <v>0.69426666666666659</v>
      </c>
      <c r="Y24" s="31">
        <v>9.7509499999999978</v>
      </c>
      <c r="Z24" s="31">
        <v>25.730883333333335</v>
      </c>
      <c r="AA24" s="31">
        <v>0.10960000000000002</v>
      </c>
      <c r="AB24" s="31">
        <v>9.6608000000000001</v>
      </c>
      <c r="AC24" s="31">
        <v>7.1264166666666666</v>
      </c>
      <c r="AD24" s="31">
        <v>1.7044833333333334</v>
      </c>
      <c r="AE24" s="31"/>
      <c r="AF24" s="31"/>
      <c r="AG24" s="34"/>
      <c r="AH24" s="31"/>
      <c r="AI24" s="31"/>
      <c r="AJ24" s="31">
        <v>101.26508333333334</v>
      </c>
      <c r="AK24" s="31"/>
      <c r="AL24" s="29">
        <v>6</v>
      </c>
      <c r="AM24" s="35">
        <v>3531.925489744754</v>
      </c>
      <c r="AN24" s="35">
        <v>50128.085268193499</v>
      </c>
      <c r="AO24" s="35">
        <v>175099.68540924706</v>
      </c>
      <c r="AP24" s="35">
        <v>818.69141831847037</v>
      </c>
      <c r="AQ24" s="35">
        <v>55530.931121765396</v>
      </c>
      <c r="AR24" s="35">
        <v>45125.557791077605</v>
      </c>
      <c r="AS24" s="35">
        <v>6061.8589442693028</v>
      </c>
      <c r="AT24" s="76">
        <v>164.83528314063275</v>
      </c>
      <c r="AU24" s="35">
        <v>123.63001295128024</v>
      </c>
      <c r="AV24" s="35"/>
      <c r="AW24" s="35"/>
      <c r="AX24" s="35">
        <v>283.50108912966181</v>
      </c>
      <c r="AY24" s="35"/>
      <c r="AZ24" s="35"/>
      <c r="BA24" s="35">
        <v>323.33937798516718</v>
      </c>
      <c r="BB24" s="35">
        <v>159.18391998566949</v>
      </c>
      <c r="BC24" s="35"/>
      <c r="BD24" s="35"/>
      <c r="BE24" s="35"/>
      <c r="BF24" s="29">
        <v>6</v>
      </c>
      <c r="BG24" s="72">
        <f t="shared" si="1"/>
        <v>70.510444921072406</v>
      </c>
      <c r="BH24" s="73">
        <f t="shared" si="2"/>
        <v>0.70510444921072402</v>
      </c>
      <c r="BI24" s="31">
        <v>37.701733333333337</v>
      </c>
      <c r="BJ24" s="31"/>
      <c r="BK24" s="31">
        <v>6.4883333333333335E-2</v>
      </c>
      <c r="BL24" s="31">
        <v>26.630566666666667</v>
      </c>
      <c r="BM24" s="31">
        <v>8.0516666666666667E-2</v>
      </c>
      <c r="BN24" s="31">
        <v>35.73931666666666</v>
      </c>
      <c r="BO24" s="31">
        <v>0.20299999999999999</v>
      </c>
      <c r="BP24" s="34"/>
      <c r="BQ24" s="76"/>
      <c r="BR24" s="31"/>
      <c r="BS24" s="31"/>
      <c r="BT24" s="31">
        <v>100.42001666666668</v>
      </c>
      <c r="BU24" s="31"/>
      <c r="BV24" s="29" t="s">
        <v>113</v>
      </c>
      <c r="BW24" s="42">
        <v>36.689388491664914</v>
      </c>
      <c r="BX24" s="35">
        <v>251.83071141842018</v>
      </c>
      <c r="BY24" s="35">
        <v>190801.48995355901</v>
      </c>
      <c r="BZ24" s="35">
        <v>785.30745332857146</v>
      </c>
      <c r="CA24" s="35">
        <v>212013.32496250304</v>
      </c>
      <c r="CB24" s="35">
        <v>1230.9495920172856</v>
      </c>
      <c r="CC24" s="34">
        <v>7.3149443491569972</v>
      </c>
      <c r="CD24" s="42">
        <v>23.723498702222223</v>
      </c>
      <c r="CE24" s="42"/>
      <c r="CF24" s="42"/>
      <c r="CG24" s="35">
        <v>211.55595579660948</v>
      </c>
      <c r="CH24" s="32">
        <v>0.12583033296943577</v>
      </c>
      <c r="CI24" s="31">
        <v>2.6650510715922495</v>
      </c>
    </row>
    <row r="25" spans="1:88" s="29" customFormat="1" x14ac:dyDescent="0.2">
      <c r="A25" s="29" t="s">
        <v>158</v>
      </c>
      <c r="B25" s="33">
        <v>2013</v>
      </c>
      <c r="C25" s="29" t="s">
        <v>63</v>
      </c>
      <c r="D25" s="29" t="s">
        <v>62</v>
      </c>
      <c r="E25" s="29" t="s">
        <v>79</v>
      </c>
      <c r="F25" s="29">
        <v>1</v>
      </c>
      <c r="G25" s="29">
        <v>1250</v>
      </c>
      <c r="H25" s="29">
        <v>-7.73</v>
      </c>
      <c r="I25" s="71">
        <v>0.11</v>
      </c>
      <c r="J25" s="29">
        <v>-0.53</v>
      </c>
      <c r="L25" s="42">
        <f t="shared" si="4"/>
        <v>96.149247333106644</v>
      </c>
      <c r="M25" s="42" t="s">
        <v>65</v>
      </c>
      <c r="N25" s="34">
        <f t="shared" si="5"/>
        <v>18.639555095542804</v>
      </c>
      <c r="O25" s="34">
        <v>3.6840555506409993</v>
      </c>
      <c r="P25" s="34">
        <f t="shared" si="6"/>
        <v>269.81225335412296</v>
      </c>
      <c r="Q25" s="34">
        <v>1.16736739474011</v>
      </c>
      <c r="R25" s="41">
        <f t="shared" si="7"/>
        <v>6.908342695273656E-2</v>
      </c>
      <c r="S25" s="32">
        <f t="shared" si="8"/>
        <v>1.3657415799497884E-2</v>
      </c>
      <c r="T25" s="34">
        <f t="shared" si="3"/>
        <v>-1.1606261269565166</v>
      </c>
      <c r="U25" s="34"/>
      <c r="V25" s="29">
        <v>6</v>
      </c>
      <c r="W25" s="31">
        <v>52.454550000000005</v>
      </c>
      <c r="X25" s="31">
        <v>1.2388166666666667</v>
      </c>
      <c r="Y25" s="31">
        <v>17.047883333333331</v>
      </c>
      <c r="Z25" s="31">
        <v>3.1885833333333338</v>
      </c>
      <c r="AA25" s="31">
        <v>0.16795000000000002</v>
      </c>
      <c r="AB25" s="31">
        <v>11.664733333333333</v>
      </c>
      <c r="AC25" s="31">
        <v>12.348266666666667</v>
      </c>
      <c r="AD25" s="31">
        <v>2.2981666666666669</v>
      </c>
      <c r="AE25" s="31"/>
      <c r="AF25" s="31"/>
      <c r="AG25" s="34"/>
      <c r="AH25" s="31"/>
      <c r="AI25" s="31"/>
      <c r="AJ25" s="31">
        <v>100.40895</v>
      </c>
      <c r="AK25" s="31"/>
      <c r="AL25" s="29">
        <v>5</v>
      </c>
      <c r="AM25" s="35">
        <v>6070.2100671851904</v>
      </c>
      <c r="AN25" s="35">
        <v>86969.38828679554</v>
      </c>
      <c r="AO25" s="35">
        <v>21573.326471483197</v>
      </c>
      <c r="AP25" s="35">
        <v>1296.6602801947884</v>
      </c>
      <c r="AQ25" s="35">
        <v>69609.657108968357</v>
      </c>
      <c r="AR25" s="35">
        <v>75638.0097390601</v>
      </c>
      <c r="AS25" s="35">
        <v>8413.4121117391442</v>
      </c>
      <c r="AT25" s="76">
        <v>269.81225335412296</v>
      </c>
      <c r="AU25" s="35">
        <v>213.93988504577604</v>
      </c>
      <c r="AV25" s="35"/>
      <c r="AW25" s="35"/>
      <c r="AX25" s="35">
        <v>263.50565056353781</v>
      </c>
      <c r="AY25" s="35"/>
      <c r="AZ25" s="35"/>
      <c r="BA25" s="35">
        <v>543.29258454280705</v>
      </c>
      <c r="BB25" s="35">
        <v>162.6036071134084</v>
      </c>
      <c r="BC25" s="35"/>
      <c r="BD25" s="35"/>
      <c r="BE25" s="35"/>
      <c r="BF25" s="29">
        <v>6</v>
      </c>
      <c r="BG25" s="72">
        <f t="shared" si="1"/>
        <v>96.149247333106644</v>
      </c>
      <c r="BH25" s="73">
        <f t="shared" si="2"/>
        <v>0.96149247333106647</v>
      </c>
      <c r="BI25" s="31">
        <v>42.053833333333337</v>
      </c>
      <c r="BJ25" s="31"/>
      <c r="BK25" s="31">
        <v>5.9116666666666658E-2</v>
      </c>
      <c r="BL25" s="31">
        <v>3.8000333333333334</v>
      </c>
      <c r="BM25" s="31">
        <v>0.12508333333333335</v>
      </c>
      <c r="BN25" s="31">
        <v>53.255966666666666</v>
      </c>
      <c r="BO25" s="31">
        <v>0.26346666666666668</v>
      </c>
      <c r="BP25" s="34"/>
      <c r="BQ25" s="76"/>
      <c r="BR25" s="31"/>
      <c r="BS25" s="31"/>
      <c r="BT25" s="31">
        <v>99.557500000000005</v>
      </c>
      <c r="BU25" s="31"/>
      <c r="BV25" s="29" t="s">
        <v>114</v>
      </c>
      <c r="BW25" s="42">
        <v>61.802687679987102</v>
      </c>
      <c r="BX25" s="35">
        <v>404.15646739363245</v>
      </c>
      <c r="BY25" s="35">
        <v>25858.311417279292</v>
      </c>
      <c r="BZ25" s="35">
        <v>1308.6998403662976</v>
      </c>
      <c r="CA25" s="35">
        <v>328877.8677945282</v>
      </c>
      <c r="CB25" s="35">
        <v>1551.7516422754136</v>
      </c>
      <c r="CC25" s="77">
        <v>18.639555095542804</v>
      </c>
      <c r="CD25" s="42">
        <v>43.948378165497488</v>
      </c>
      <c r="CE25" s="42"/>
      <c r="CF25" s="42"/>
      <c r="CG25" s="35">
        <v>330.14643773210861</v>
      </c>
      <c r="CH25" s="32">
        <v>0.11082616336749752</v>
      </c>
      <c r="CI25" s="31">
        <v>3.4257940971436831</v>
      </c>
    </row>
    <row r="26" spans="1:88" s="29" customFormat="1" x14ac:dyDescent="0.2">
      <c r="A26" s="29" t="s">
        <v>158</v>
      </c>
      <c r="B26" s="33">
        <v>2013</v>
      </c>
      <c r="C26" s="29" t="s">
        <v>63</v>
      </c>
      <c r="D26" s="29" t="s">
        <v>62</v>
      </c>
      <c r="E26" s="29" t="s">
        <v>80</v>
      </c>
      <c r="F26" s="29">
        <v>1</v>
      </c>
      <c r="G26" s="29">
        <v>1250</v>
      </c>
      <c r="H26" s="29">
        <v>-7.73</v>
      </c>
      <c r="I26" s="71">
        <v>0.11</v>
      </c>
      <c r="J26" s="29">
        <v>-0.53</v>
      </c>
      <c r="L26" s="42">
        <f t="shared" si="4"/>
        <v>99.988770389608561</v>
      </c>
      <c r="M26" s="42" t="s">
        <v>65</v>
      </c>
      <c r="N26" s="34">
        <f t="shared" si="5"/>
        <v>12.082823141350705</v>
      </c>
      <c r="O26" s="34">
        <v>0.31464755070346101</v>
      </c>
      <c r="P26" s="34">
        <f t="shared" si="6"/>
        <v>268.88802336839461</v>
      </c>
      <c r="Q26" s="34">
        <v>3.9885553381136032</v>
      </c>
      <c r="R26" s="41">
        <f t="shared" si="7"/>
        <v>4.4936263765070809E-2</v>
      </c>
      <c r="S26" s="32">
        <f t="shared" si="8"/>
        <v>1.346710334838208E-3</v>
      </c>
      <c r="T26" s="34">
        <f t="shared" si="3"/>
        <v>-1.347403039920178</v>
      </c>
      <c r="U26" s="34"/>
      <c r="V26" s="29">
        <v>6</v>
      </c>
      <c r="W26" s="31">
        <v>53.653300000000002</v>
      </c>
      <c r="X26" s="31">
        <v>1.338783333333333</v>
      </c>
      <c r="Y26" s="31">
        <v>18.375533333333333</v>
      </c>
      <c r="Z26" s="31">
        <v>1.1299999999999999E-2</v>
      </c>
      <c r="AA26" s="31">
        <v>0.15458333333333332</v>
      </c>
      <c r="AB26" s="31">
        <v>11.912933333333333</v>
      </c>
      <c r="AC26" s="31">
        <v>13.099483333333334</v>
      </c>
      <c r="AD26" s="31">
        <v>2.4915000000000003</v>
      </c>
      <c r="AE26" s="31"/>
      <c r="AF26" s="31"/>
      <c r="AG26" s="34"/>
      <c r="AH26" s="31"/>
      <c r="AI26" s="31"/>
      <c r="AJ26" s="31">
        <v>101.03741666666669</v>
      </c>
      <c r="AK26" s="31"/>
      <c r="AL26" s="29">
        <v>7</v>
      </c>
      <c r="AM26" s="35">
        <v>6587.2309233454607</v>
      </c>
      <c r="AN26" s="35">
        <v>92984.855325798257</v>
      </c>
      <c r="AO26" s="35"/>
      <c r="AP26" s="35">
        <v>1147.1675582560481</v>
      </c>
      <c r="AQ26" s="35">
        <v>70674.552467955233</v>
      </c>
      <c r="AR26" s="35">
        <v>80860.954045856488</v>
      </c>
      <c r="AS26" s="35">
        <v>9229.0925573485547</v>
      </c>
      <c r="AT26" s="76">
        <v>268.88802336839461</v>
      </c>
      <c r="AU26" s="35">
        <v>227.00720324612357</v>
      </c>
      <c r="AV26" s="35"/>
      <c r="AW26" s="35"/>
      <c r="AX26" s="35">
        <v>222.19064198927609</v>
      </c>
      <c r="AY26" s="35"/>
      <c r="AZ26" s="35"/>
      <c r="BA26" s="35">
        <v>571.61197799316415</v>
      </c>
      <c r="BB26" s="35">
        <v>170.88577797532872</v>
      </c>
      <c r="BC26" s="35"/>
      <c r="BD26" s="35"/>
      <c r="BE26" s="35"/>
      <c r="BF26" s="29">
        <v>6</v>
      </c>
      <c r="BG26" s="72">
        <f t="shared" si="1"/>
        <v>99.988770389608561</v>
      </c>
      <c r="BH26" s="73">
        <f t="shared" si="2"/>
        <v>0.99988770389608561</v>
      </c>
      <c r="BI26" s="31">
        <v>42.924720000000001</v>
      </c>
      <c r="BJ26" s="31"/>
      <c r="BK26" s="31">
        <v>9.4383333333333319E-2</v>
      </c>
      <c r="BL26" s="31">
        <v>1.1283333333333333E-2</v>
      </c>
      <c r="BM26" s="31">
        <v>0.10843333333333333</v>
      </c>
      <c r="BN26" s="31">
        <v>56.390319999999996</v>
      </c>
      <c r="BO26" s="31">
        <v>0.25786666666666669</v>
      </c>
      <c r="BP26" s="34"/>
      <c r="BQ26" s="76"/>
      <c r="BR26" s="31"/>
      <c r="BS26" s="31"/>
      <c r="BT26" s="31">
        <v>99.78700666666667</v>
      </c>
      <c r="BU26" s="31"/>
      <c r="BV26" s="29" t="s">
        <v>108</v>
      </c>
      <c r="BW26" s="42">
        <v>42.078961809220246</v>
      </c>
      <c r="BX26" s="35">
        <v>287.71487922784053</v>
      </c>
      <c r="BY26" s="35"/>
      <c r="BZ26" s="35">
        <v>1120.1602418380771</v>
      </c>
      <c r="CA26" s="35">
        <v>351771.71067561646</v>
      </c>
      <c r="CB26" s="35">
        <v>1394.907807833863</v>
      </c>
      <c r="CC26" s="77">
        <v>12.082823141350705</v>
      </c>
      <c r="CD26" s="42">
        <v>37.700664485619775</v>
      </c>
      <c r="CE26" s="42"/>
      <c r="CF26" s="42"/>
      <c r="CG26" s="35">
        <v>229.68312072005935</v>
      </c>
      <c r="CH26" s="32">
        <v>8.1954984556264557E-2</v>
      </c>
      <c r="CI26" s="31">
        <v>2.7833178978560831</v>
      </c>
    </row>
    <row r="27" spans="1:88" s="24" customFormat="1" x14ac:dyDescent="0.2">
      <c r="A27" s="26" t="s">
        <v>158</v>
      </c>
      <c r="B27" s="38">
        <v>2013</v>
      </c>
      <c r="C27" s="26" t="s">
        <v>63</v>
      </c>
      <c r="D27" s="26" t="s">
        <v>62</v>
      </c>
      <c r="E27" s="26" t="s">
        <v>81</v>
      </c>
      <c r="F27" s="26">
        <v>1</v>
      </c>
      <c r="G27" s="26">
        <v>1250</v>
      </c>
      <c r="H27" s="26">
        <v>-7.73</v>
      </c>
      <c r="I27" s="27">
        <v>0.11</v>
      </c>
      <c r="J27" s="26">
        <v>-0.53</v>
      </c>
      <c r="K27" s="26"/>
      <c r="L27" s="54">
        <f t="shared" si="4"/>
        <v>86.26546507122886</v>
      </c>
      <c r="M27" s="54" t="s">
        <v>65</v>
      </c>
      <c r="N27" s="39">
        <f t="shared" si="5"/>
        <v>9.8635256363437858</v>
      </c>
      <c r="O27" s="39">
        <v>0.56485063023026871</v>
      </c>
      <c r="P27" s="39">
        <f t="shared" si="6"/>
        <v>237.81927366411924</v>
      </c>
      <c r="Q27" s="39">
        <v>1.0509090325391595</v>
      </c>
      <c r="R27" s="98">
        <f t="shared" si="7"/>
        <v>4.1474879156659102E-2</v>
      </c>
      <c r="S27" s="37">
        <f t="shared" si="8"/>
        <v>2.3821861895864903E-3</v>
      </c>
      <c r="T27" s="34">
        <f t="shared" si="3"/>
        <v>-1.3822148706844959</v>
      </c>
      <c r="U27" s="34"/>
      <c r="V27" s="26">
        <v>6</v>
      </c>
      <c r="W27" s="3">
        <v>50.388616666666671</v>
      </c>
      <c r="X27" s="3">
        <v>1.0247833333333334</v>
      </c>
      <c r="Y27" s="3">
        <v>14.556266666666666</v>
      </c>
      <c r="Z27" s="3">
        <v>11.518316666666669</v>
      </c>
      <c r="AA27" s="3">
        <v>0.15083333333333335</v>
      </c>
      <c r="AB27" s="3">
        <v>10.930983333333332</v>
      </c>
      <c r="AC27" s="3">
        <v>10.466050000000001</v>
      </c>
      <c r="AD27" s="3">
        <v>2.2229999999999999</v>
      </c>
      <c r="AE27" s="3"/>
      <c r="AF27" s="3"/>
      <c r="AG27" s="39"/>
      <c r="AH27" s="3"/>
      <c r="AI27" s="3"/>
      <c r="AJ27" s="3">
        <v>101.25885</v>
      </c>
      <c r="AK27" s="3"/>
      <c r="AL27" s="26">
        <v>6</v>
      </c>
      <c r="AM27" s="40">
        <v>5184.1760902150927</v>
      </c>
      <c r="AN27" s="40">
        <v>73675.224214003785</v>
      </c>
      <c r="AO27" s="40">
        <v>82218.815283059681</v>
      </c>
      <c r="AP27" s="40">
        <v>1152.5841301840367</v>
      </c>
      <c r="AQ27" s="40">
        <v>64920.754106140135</v>
      </c>
      <c r="AR27" s="40">
        <v>65372.823694074541</v>
      </c>
      <c r="AS27" s="40">
        <v>8459.9432994411236</v>
      </c>
      <c r="AT27" s="56">
        <v>237.81927366411924</v>
      </c>
      <c r="AU27" s="40">
        <v>182.23216560308686</v>
      </c>
      <c r="AV27" s="40"/>
      <c r="AW27" s="40"/>
      <c r="AX27" s="40">
        <v>289.37315908604194</v>
      </c>
      <c r="AY27" s="40"/>
      <c r="AZ27" s="40"/>
      <c r="BA27" s="40">
        <v>466.76393845006669</v>
      </c>
      <c r="BB27" s="40">
        <v>160.17216870677237</v>
      </c>
      <c r="BC27" s="40"/>
      <c r="BD27" s="40"/>
      <c r="BE27" s="40"/>
      <c r="BF27" s="26">
        <v>6</v>
      </c>
      <c r="BG27" s="74">
        <f t="shared" si="1"/>
        <v>86.26546507122886</v>
      </c>
      <c r="BH27" s="75">
        <f t="shared" si="2"/>
        <v>0.86265465071228864</v>
      </c>
      <c r="BI27" s="3">
        <v>40.174116666666663</v>
      </c>
      <c r="BJ27" s="3"/>
      <c r="BK27" s="3">
        <v>6.4716666666666658E-2</v>
      </c>
      <c r="BL27" s="3">
        <v>13.104699999999999</v>
      </c>
      <c r="BM27" s="3">
        <v>0.11468333333333332</v>
      </c>
      <c r="BN27" s="3">
        <v>46.198799999999999</v>
      </c>
      <c r="BO27" s="3">
        <v>0.25106666666666672</v>
      </c>
      <c r="BP27" s="39"/>
      <c r="BQ27" s="56"/>
      <c r="BR27" s="3"/>
      <c r="BS27" s="3"/>
      <c r="BT27" s="3">
        <v>99.908083333333337</v>
      </c>
      <c r="BU27" s="3"/>
      <c r="BV27" s="26" t="s">
        <v>115</v>
      </c>
      <c r="BW27" s="54">
        <v>39.536513945813482</v>
      </c>
      <c r="BX27" s="40">
        <v>269.74842406600106</v>
      </c>
      <c r="BY27" s="40">
        <v>97220.084850048777</v>
      </c>
      <c r="BZ27" s="40">
        <v>1131.6906220513019</v>
      </c>
      <c r="CA27" s="40">
        <v>282884.96619391558</v>
      </c>
      <c r="CB27" s="40">
        <v>1422.6277423800427</v>
      </c>
      <c r="CC27" s="39">
        <v>9.8635256363437858</v>
      </c>
      <c r="CD27" s="54">
        <v>32.141869764763953</v>
      </c>
      <c r="CE27" s="54"/>
      <c r="CF27" s="54"/>
      <c r="CG27" s="40">
        <v>255.51558930657154</v>
      </c>
      <c r="CH27" s="37">
        <v>8.5796038154725043E-2</v>
      </c>
      <c r="CI27" s="3">
        <v>2.9388534254626451</v>
      </c>
      <c r="CJ27" s="26"/>
    </row>
    <row r="28" spans="1:88" s="24" customFormat="1" ht="14" x14ac:dyDescent="0.2">
      <c r="A28" s="24" t="s">
        <v>98</v>
      </c>
      <c r="B28" s="28">
        <v>2013</v>
      </c>
      <c r="C28" s="24" t="s">
        <v>83</v>
      </c>
      <c r="D28" s="24" t="s">
        <v>82</v>
      </c>
      <c r="E28" s="24" t="s">
        <v>84</v>
      </c>
      <c r="F28" s="24">
        <v>1</v>
      </c>
      <c r="G28" s="24">
        <v>1200</v>
      </c>
      <c r="H28" s="25">
        <v>-9.8952252532534679</v>
      </c>
      <c r="I28" s="52">
        <v>-1.5448828655241198</v>
      </c>
      <c r="J28" s="2">
        <v>-2.1710084095948678</v>
      </c>
      <c r="K28" s="24">
        <v>2</v>
      </c>
      <c r="L28" s="25">
        <f t="shared" si="4"/>
        <v>76.806079730187321</v>
      </c>
      <c r="M28" s="25" t="s">
        <v>5</v>
      </c>
      <c r="N28" s="52">
        <f t="shared" ref="N28:N41" si="9">CC28</f>
        <v>128</v>
      </c>
      <c r="O28" s="52">
        <v>17</v>
      </c>
      <c r="P28" s="52">
        <f t="shared" si="6"/>
        <v>864</v>
      </c>
      <c r="Q28" s="52">
        <v>128</v>
      </c>
      <c r="R28" s="99">
        <f t="shared" si="7"/>
        <v>0.14814814814814814</v>
      </c>
      <c r="S28" s="81">
        <f t="shared" si="8"/>
        <v>2.9476282421146797E-2</v>
      </c>
      <c r="T28" s="34">
        <f t="shared" si="3"/>
        <v>-0.82930377283102497</v>
      </c>
      <c r="U28" s="34"/>
      <c r="V28" s="24">
        <v>10</v>
      </c>
      <c r="W28" s="59">
        <v>47.078888000000013</v>
      </c>
      <c r="X28" s="59">
        <v>0.72497600000000006</v>
      </c>
      <c r="Y28" s="59">
        <v>6.7563159999999991</v>
      </c>
      <c r="Z28" s="59">
        <v>17.634336000000001</v>
      </c>
      <c r="AA28" s="59">
        <v>0.47755000000000003</v>
      </c>
      <c r="AB28" s="59">
        <v>10.104063999999999</v>
      </c>
      <c r="AC28" s="59">
        <v>8.4346460000000025</v>
      </c>
      <c r="AD28" s="59">
        <v>0.51467600000000002</v>
      </c>
      <c r="AF28" s="59">
        <v>0.16124199999999994</v>
      </c>
      <c r="AG28" s="78">
        <v>0.127056</v>
      </c>
      <c r="AJ28" s="2">
        <v>91.72545199999999</v>
      </c>
      <c r="AK28" s="2"/>
      <c r="AM28" s="24">
        <v>4345</v>
      </c>
      <c r="AN28" s="24">
        <v>35758</v>
      </c>
      <c r="AO28" s="24">
        <v>137073</v>
      </c>
      <c r="AQ28" s="24">
        <v>60931</v>
      </c>
      <c r="AR28" s="36"/>
      <c r="AT28" s="4">
        <v>864</v>
      </c>
      <c r="AX28" s="24">
        <v>1350</v>
      </c>
      <c r="BF28" s="24">
        <v>10</v>
      </c>
      <c r="BG28" s="94">
        <f t="shared" si="1"/>
        <v>76.806079730187321</v>
      </c>
      <c r="BH28" s="95">
        <f t="shared" si="2"/>
        <v>0.76806079730187315</v>
      </c>
      <c r="BI28" s="57">
        <v>38.364916666666666</v>
      </c>
      <c r="BJ28" s="57">
        <v>8.0000000000000002E-3</v>
      </c>
      <c r="BK28" s="57">
        <v>6.0458333333333336E-2</v>
      </c>
      <c r="BL28" s="57">
        <v>21.2925</v>
      </c>
      <c r="BM28" s="57">
        <v>0.48041666666666671</v>
      </c>
      <c r="BN28" s="57">
        <v>39.575708333333331</v>
      </c>
      <c r="BO28" s="57">
        <v>0.21704166666666666</v>
      </c>
      <c r="BP28" s="52">
        <v>1.8769230769230767E-2</v>
      </c>
      <c r="BQ28" s="55">
        <v>127.58683940541546</v>
      </c>
      <c r="BR28" s="57">
        <v>0.22862499999999999</v>
      </c>
      <c r="BT28" s="60">
        <v>100.25281523940617</v>
      </c>
      <c r="BU28" s="60"/>
      <c r="BW28" s="24">
        <v>48</v>
      </c>
      <c r="BX28" s="24">
        <v>320</v>
      </c>
      <c r="BY28" s="36">
        <v>165508</v>
      </c>
      <c r="CA28" s="24">
        <v>238656</v>
      </c>
      <c r="CC28" s="4">
        <v>128</v>
      </c>
      <c r="CG28" s="24">
        <v>1564</v>
      </c>
    </row>
    <row r="29" spans="1:88" s="24" customFormat="1" ht="14" x14ac:dyDescent="0.2">
      <c r="A29" s="26" t="s">
        <v>98</v>
      </c>
      <c r="B29" s="38">
        <v>2013</v>
      </c>
      <c r="C29" s="26" t="s">
        <v>83</v>
      </c>
      <c r="D29" s="26" t="s">
        <v>82</v>
      </c>
      <c r="E29" s="26" t="s">
        <v>85</v>
      </c>
      <c r="F29" s="26">
        <v>1</v>
      </c>
      <c r="G29" s="26">
        <v>1200</v>
      </c>
      <c r="H29" s="3">
        <v>-8.3503423877293432</v>
      </c>
      <c r="I29" s="39">
        <v>0</v>
      </c>
      <c r="J29" s="3">
        <v>-0.62612554407074317</v>
      </c>
      <c r="K29" s="26"/>
      <c r="L29" s="54">
        <f t="shared" si="4"/>
        <v>75.06435163119167</v>
      </c>
      <c r="M29" s="54" t="s">
        <v>5</v>
      </c>
      <c r="N29" s="39">
        <f t="shared" si="9"/>
        <v>81</v>
      </c>
      <c r="O29" s="39">
        <v>11</v>
      </c>
      <c r="P29" s="39">
        <f t="shared" si="6"/>
        <v>803</v>
      </c>
      <c r="Q29" s="39">
        <v>135</v>
      </c>
      <c r="R29" s="98">
        <f t="shared" si="7"/>
        <v>0.10087173100871731</v>
      </c>
      <c r="S29" s="37">
        <f t="shared" si="8"/>
        <v>2.1800081092661749E-2</v>
      </c>
      <c r="T29" s="34">
        <f t="shared" si="3"/>
        <v>-0.99623052640003118</v>
      </c>
      <c r="U29" s="34"/>
      <c r="V29" s="26">
        <v>10</v>
      </c>
      <c r="W29" s="61">
        <v>45.254169387755105</v>
      </c>
      <c r="X29" s="61">
        <v>0.77090408163265312</v>
      </c>
      <c r="Y29" s="61">
        <v>6.9436979591836741</v>
      </c>
      <c r="Z29" s="61">
        <v>17.800151020408162</v>
      </c>
      <c r="AA29" s="61">
        <v>0.43999795918367351</v>
      </c>
      <c r="AB29" s="61">
        <v>8.9780918367346914</v>
      </c>
      <c r="AC29" s="61">
        <v>8.672402040816328</v>
      </c>
      <c r="AD29" s="61">
        <v>0.42547755102040818</v>
      </c>
      <c r="AE29" s="26"/>
      <c r="AF29" s="61">
        <v>0.23020612244897964</v>
      </c>
      <c r="AG29" s="79">
        <v>0.11814081632653063</v>
      </c>
      <c r="AH29" s="26"/>
      <c r="AI29" s="26"/>
      <c r="AJ29" s="3">
        <v>89.284891836734687</v>
      </c>
      <c r="AK29" s="3"/>
      <c r="AL29" s="26"/>
      <c r="AM29" s="26">
        <v>4620</v>
      </c>
      <c r="AN29" s="26">
        <v>36750</v>
      </c>
      <c r="AO29" s="26">
        <v>138361</v>
      </c>
      <c r="AP29" s="26"/>
      <c r="AQ29" s="26">
        <v>54141</v>
      </c>
      <c r="AR29" s="40"/>
      <c r="AS29" s="26"/>
      <c r="AT29" s="27">
        <v>803</v>
      </c>
      <c r="AU29" s="26"/>
      <c r="AV29" s="26"/>
      <c r="AW29" s="26"/>
      <c r="AX29" s="26">
        <v>843</v>
      </c>
      <c r="AY29" s="26"/>
      <c r="AZ29" s="26"/>
      <c r="BA29" s="26"/>
      <c r="BB29" s="26"/>
      <c r="BC29" s="26"/>
      <c r="BD29" s="26"/>
      <c r="BE29" s="26"/>
      <c r="BF29" s="26">
        <v>10</v>
      </c>
      <c r="BG29" s="74">
        <f t="shared" si="1"/>
        <v>75.06435163119167</v>
      </c>
      <c r="BH29" s="75">
        <f t="shared" si="2"/>
        <v>0.75064351631191673</v>
      </c>
      <c r="BI29" s="58">
        <v>37.069800000000001</v>
      </c>
      <c r="BJ29" s="58">
        <v>1.0066666666666666E-2</v>
      </c>
      <c r="BK29" s="58">
        <v>3.7400000000000003E-2</v>
      </c>
      <c r="BL29" s="58">
        <v>22.924200000000003</v>
      </c>
      <c r="BM29" s="58">
        <v>0.49580000000000002</v>
      </c>
      <c r="BN29" s="58">
        <v>38.733600000000003</v>
      </c>
      <c r="BO29" s="58">
        <v>0.27880000000000005</v>
      </c>
      <c r="BP29" s="39">
        <v>1.1866666666666666E-2</v>
      </c>
      <c r="BQ29" s="56">
        <v>80.665559121347371</v>
      </c>
      <c r="BR29" s="58">
        <v>9.1799999999999993E-2</v>
      </c>
      <c r="BS29" s="26"/>
      <c r="BT29" s="62">
        <v>99.657366611289419</v>
      </c>
      <c r="BU29" s="62"/>
      <c r="BV29" s="26"/>
      <c r="BW29" s="26">
        <v>60</v>
      </c>
      <c r="BX29" s="26">
        <v>198</v>
      </c>
      <c r="BY29" s="40">
        <v>178191</v>
      </c>
      <c r="BZ29" s="26"/>
      <c r="CA29" s="26">
        <v>233578</v>
      </c>
      <c r="CB29" s="26"/>
      <c r="CC29" s="27">
        <v>81</v>
      </c>
      <c r="CD29" s="26"/>
      <c r="CE29" s="26"/>
      <c r="CF29" s="26"/>
      <c r="CG29" s="26">
        <v>628</v>
      </c>
      <c r="CH29" s="26"/>
      <c r="CI29" s="26"/>
      <c r="CJ29" s="26"/>
    </row>
    <row r="30" spans="1:88" s="24" customFormat="1" ht="14" x14ac:dyDescent="0.2">
      <c r="A30" s="29" t="s">
        <v>87</v>
      </c>
      <c r="B30" s="28">
        <v>2014</v>
      </c>
      <c r="C30" s="29" t="s">
        <v>86</v>
      </c>
      <c r="D30" s="24" t="s">
        <v>116</v>
      </c>
      <c r="E30" s="24" t="s">
        <v>117</v>
      </c>
      <c r="F30" s="80">
        <v>1</v>
      </c>
      <c r="G30" s="24">
        <v>1170</v>
      </c>
      <c r="H30" s="2">
        <v>-8.7738309151250355</v>
      </c>
      <c r="I30" s="4">
        <v>0</v>
      </c>
      <c r="J30" s="24">
        <v>-0.7</v>
      </c>
      <c r="K30" s="2"/>
      <c r="L30" s="42">
        <f t="shared" si="4"/>
        <v>84.220112373961172</v>
      </c>
      <c r="M30" s="42" t="s">
        <v>65</v>
      </c>
      <c r="N30" s="34">
        <f t="shared" si="9"/>
        <v>103.8058625774805</v>
      </c>
      <c r="O30" s="34">
        <v>47.401288493792109</v>
      </c>
      <c r="P30" s="34">
        <f t="shared" si="6"/>
        <v>960.56443000000002</v>
      </c>
      <c r="Q30" s="34">
        <v>66.633276086360382</v>
      </c>
      <c r="R30" s="41">
        <f t="shared" si="7"/>
        <v>0.10806756874963661</v>
      </c>
      <c r="S30" s="32">
        <f t="shared" si="8"/>
        <v>4.9913492495381448E-2</v>
      </c>
      <c r="T30" s="34">
        <f t="shared" si="3"/>
        <v>-0.96630461896329589</v>
      </c>
      <c r="U30" s="34"/>
      <c r="V30" s="24">
        <v>3</v>
      </c>
      <c r="W30" s="2">
        <v>51.166666666666664</v>
      </c>
      <c r="X30" s="2">
        <v>1.6232</v>
      </c>
      <c r="Y30" s="2">
        <v>14.886666666666665</v>
      </c>
      <c r="Z30" s="2">
        <v>9.2533333333333321</v>
      </c>
      <c r="AA30" s="2">
        <v>0.19913333333333336</v>
      </c>
      <c r="AB30" s="2">
        <v>7.2733333333333334</v>
      </c>
      <c r="AC30" s="2">
        <v>11.076666666666666</v>
      </c>
      <c r="AD30" s="2">
        <v>2.8756666666666661</v>
      </c>
      <c r="AE30" s="2">
        <v>0.12903333333333333</v>
      </c>
      <c r="AF30" s="2">
        <v>0.15100000000000002</v>
      </c>
      <c r="AG30" s="52"/>
      <c r="AH30" s="2"/>
      <c r="AI30" s="2"/>
      <c r="AJ30" s="2">
        <v>98.634699999999995</v>
      </c>
      <c r="AK30" s="2"/>
      <c r="AL30" s="24">
        <v>10</v>
      </c>
      <c r="AM30" s="36"/>
      <c r="AN30" s="81"/>
      <c r="AO30" s="81"/>
      <c r="AP30" s="36">
        <v>1828.81</v>
      </c>
      <c r="AQ30" s="81"/>
      <c r="AR30" s="35"/>
      <c r="AS30" s="81"/>
      <c r="AT30" s="55">
        <v>960.56443000000002</v>
      </c>
      <c r="AU30" s="36">
        <v>983.31727999999998</v>
      </c>
      <c r="AV30" s="36">
        <v>86.612899999999996</v>
      </c>
      <c r="AW30" s="36"/>
      <c r="AX30" s="36"/>
      <c r="AY30" s="36">
        <v>190.29069000000001</v>
      </c>
      <c r="AZ30" s="36">
        <v>9.2748700000000017</v>
      </c>
      <c r="BA30" s="36">
        <v>41.401500000000006</v>
      </c>
      <c r="BB30" s="36">
        <v>377.45127000000002</v>
      </c>
      <c r="BC30" s="36">
        <v>1819.4426799999997</v>
      </c>
      <c r="BD30" s="36">
        <v>1548.4365599999999</v>
      </c>
      <c r="BE30" s="36"/>
      <c r="BF30" s="24">
        <v>13</v>
      </c>
      <c r="BG30" s="72">
        <f t="shared" si="1"/>
        <v>84.220112373961172</v>
      </c>
      <c r="BH30" s="73">
        <f t="shared" si="2"/>
        <v>0.84220112373961176</v>
      </c>
      <c r="BI30" s="2">
        <v>39.835384615384619</v>
      </c>
      <c r="BJ30" s="2">
        <v>8.7461538461538462E-3</v>
      </c>
      <c r="BK30" s="2">
        <v>6.5292307692307691E-2</v>
      </c>
      <c r="BL30" s="2">
        <v>15.065384615384614</v>
      </c>
      <c r="BM30" s="2">
        <v>0.24129230769230769</v>
      </c>
      <c r="BN30" s="2">
        <v>45.130769230769225</v>
      </c>
      <c r="BO30" s="2">
        <v>0.28764615384615388</v>
      </c>
      <c r="BP30" s="52"/>
      <c r="BQ30" s="76"/>
      <c r="BR30" s="2">
        <v>5.594615384615384E-2</v>
      </c>
      <c r="BS30" s="2">
        <v>0.24299230769230773</v>
      </c>
      <c r="BT30" s="2">
        <v>100.93345384615384</v>
      </c>
      <c r="BU30" s="2"/>
      <c r="BV30" s="24">
        <v>9</v>
      </c>
      <c r="BZ30" s="36">
        <v>2593.8329141583063</v>
      </c>
      <c r="CC30" s="55">
        <v>103.8058625774805</v>
      </c>
      <c r="CD30" s="36">
        <v>241.59617483166113</v>
      </c>
      <c r="CE30" s="36">
        <v>2183.2451651237461</v>
      </c>
      <c r="CF30" s="36">
        <v>863.80160315719081</v>
      </c>
      <c r="CI30" s="36"/>
    </row>
    <row r="31" spans="1:88" s="24" customFormat="1" ht="14" x14ac:dyDescent="0.2">
      <c r="A31" s="29" t="s">
        <v>87</v>
      </c>
      <c r="B31" s="28">
        <v>2014</v>
      </c>
      <c r="C31" s="29" t="s">
        <v>86</v>
      </c>
      <c r="D31" s="24" t="s">
        <v>116</v>
      </c>
      <c r="E31" s="24" t="s">
        <v>118</v>
      </c>
      <c r="F31" s="80">
        <v>1</v>
      </c>
      <c r="G31" s="24">
        <v>1165</v>
      </c>
      <c r="H31" s="2">
        <v>-8.8351025663492901</v>
      </c>
      <c r="I31" s="4">
        <v>0</v>
      </c>
      <c r="J31" s="24">
        <v>-0.7</v>
      </c>
      <c r="K31" s="2"/>
      <c r="L31" s="42">
        <f t="shared" si="4"/>
        <v>80.326873032863091</v>
      </c>
      <c r="M31" s="42" t="s">
        <v>65</v>
      </c>
      <c r="N31" s="34">
        <f t="shared" si="9"/>
        <v>92.671152173913029</v>
      </c>
      <c r="O31" s="34">
        <v>26.497398647474068</v>
      </c>
      <c r="P31" s="34">
        <f t="shared" si="6"/>
        <v>1106.85212</v>
      </c>
      <c r="Q31" s="34">
        <v>110.06955591273501</v>
      </c>
      <c r="R31" s="41">
        <f t="shared" si="7"/>
        <v>8.3724962440251752E-2</v>
      </c>
      <c r="S31" s="32">
        <f t="shared" si="8"/>
        <v>2.534594484654705E-2</v>
      </c>
      <c r="T31" s="34">
        <f t="shared" si="3"/>
        <v>-1.0771450386163435</v>
      </c>
      <c r="U31" s="34"/>
      <c r="V31" s="24">
        <v>3</v>
      </c>
      <c r="W31" s="2">
        <v>50.89</v>
      </c>
      <c r="X31" s="2">
        <v>1.7351999999999999</v>
      </c>
      <c r="Y31" s="2">
        <v>13.84</v>
      </c>
      <c r="Z31" s="2">
        <v>9.9233333333333338</v>
      </c>
      <c r="AA31" s="2">
        <v>0.21779999999999999</v>
      </c>
      <c r="AB31" s="2">
        <v>6.8133333333333326</v>
      </c>
      <c r="AC31" s="2">
        <v>10.746666666666668</v>
      </c>
      <c r="AD31" s="2">
        <v>2.9605999999999999</v>
      </c>
      <c r="AE31" s="2">
        <v>0.15640000000000001</v>
      </c>
      <c r="AF31" s="2">
        <v>0.20193333333333333</v>
      </c>
      <c r="AG31" s="52"/>
      <c r="AH31" s="2"/>
      <c r="AI31" s="2"/>
      <c r="AJ31" s="2">
        <v>97.485266666666661</v>
      </c>
      <c r="AK31" s="2"/>
      <c r="AL31" s="24">
        <v>5</v>
      </c>
      <c r="AM31" s="36"/>
      <c r="AN31" s="81"/>
      <c r="AO31" s="81"/>
      <c r="AP31" s="36">
        <v>1929.2800000000002</v>
      </c>
      <c r="AQ31" s="81"/>
      <c r="AR31" s="35"/>
      <c r="AS31" s="81"/>
      <c r="AT31" s="55">
        <v>1106.85212</v>
      </c>
      <c r="AU31" s="36">
        <v>801.63879999999995</v>
      </c>
      <c r="AV31" s="36">
        <v>76.541820000000001</v>
      </c>
      <c r="AW31" s="36"/>
      <c r="AX31" s="36"/>
      <c r="AY31" s="36">
        <v>176.7413</v>
      </c>
      <c r="AZ31" s="36">
        <v>13.038240000000002</v>
      </c>
      <c r="BA31" s="36">
        <v>47.078280000000007</v>
      </c>
      <c r="BB31" s="36">
        <v>447.83414000000005</v>
      </c>
      <c r="BC31" s="36">
        <v>2432.0215600000001</v>
      </c>
      <c r="BD31" s="36">
        <v>1978.9342199999999</v>
      </c>
      <c r="BE31" s="36"/>
      <c r="BF31" s="24">
        <v>6</v>
      </c>
      <c r="BG31" s="72">
        <f t="shared" si="1"/>
        <v>80.326873032863091</v>
      </c>
      <c r="BH31" s="73">
        <f t="shared" si="2"/>
        <v>0.80326873032863089</v>
      </c>
      <c r="BI31" s="2">
        <v>39.036666666666669</v>
      </c>
      <c r="BJ31" s="2">
        <v>4.0533333333333331E-2</v>
      </c>
      <c r="BK31" s="2">
        <v>8.8633333333333328E-2</v>
      </c>
      <c r="BL31" s="2">
        <v>18.21166666666667</v>
      </c>
      <c r="BM31" s="2">
        <v>0.25618333333333332</v>
      </c>
      <c r="BN31" s="2">
        <v>41.736666666666665</v>
      </c>
      <c r="BO31" s="2">
        <v>0.3967</v>
      </c>
      <c r="BP31" s="52"/>
      <c r="BQ31" s="76"/>
      <c r="BR31" s="2">
        <v>6.4049999999999996E-2</v>
      </c>
      <c r="BS31" s="2">
        <v>0.17900000000000002</v>
      </c>
      <c r="BT31" s="2">
        <v>100.01009999999999</v>
      </c>
      <c r="BU31" s="2"/>
      <c r="BV31" s="24">
        <v>8</v>
      </c>
      <c r="BW31" s="36">
        <v>148.98391304347825</v>
      </c>
      <c r="BZ31" s="36">
        <v>2872.3739130434778</v>
      </c>
      <c r="CC31" s="55">
        <v>92.671152173913029</v>
      </c>
      <c r="CD31" s="36">
        <v>208.11207826086954</v>
      </c>
      <c r="CE31" s="36">
        <v>2070.0259956521736</v>
      </c>
      <c r="CF31" s="36">
        <v>872.19806956521734</v>
      </c>
      <c r="CI31" s="36"/>
    </row>
    <row r="32" spans="1:88" s="24" customFormat="1" ht="14" x14ac:dyDescent="0.2">
      <c r="A32" s="29" t="s">
        <v>87</v>
      </c>
      <c r="B32" s="28">
        <v>2014</v>
      </c>
      <c r="C32" s="29" t="s">
        <v>86</v>
      </c>
      <c r="D32" s="24" t="s">
        <v>116</v>
      </c>
      <c r="E32" s="24" t="s">
        <v>119</v>
      </c>
      <c r="F32" s="80">
        <v>1</v>
      </c>
      <c r="G32" s="24">
        <v>1160</v>
      </c>
      <c r="H32" s="2">
        <v>-8.896761741816599</v>
      </c>
      <c r="I32" s="4">
        <v>0</v>
      </c>
      <c r="J32" s="24">
        <v>-0.7</v>
      </c>
      <c r="K32" s="2"/>
      <c r="L32" s="42">
        <f t="shared" si="4"/>
        <v>82.447227906565232</v>
      </c>
      <c r="M32" s="42" t="s">
        <v>65</v>
      </c>
      <c r="N32" s="34">
        <f t="shared" si="9"/>
        <v>104.38075999999998</v>
      </c>
      <c r="O32" s="34">
        <v>34.032332961053498</v>
      </c>
      <c r="P32" s="34">
        <f t="shared" si="6"/>
        <v>1150.0768499999999</v>
      </c>
      <c r="Q32" s="34">
        <v>109.34430563691967</v>
      </c>
      <c r="R32" s="41">
        <f t="shared" si="7"/>
        <v>9.0759813137704662E-2</v>
      </c>
      <c r="S32" s="32">
        <f t="shared" si="8"/>
        <v>3.0823834898797847E-2</v>
      </c>
      <c r="T32" s="34">
        <f t="shared" si="3"/>
        <v>-1.042106406940333</v>
      </c>
      <c r="U32" s="34"/>
      <c r="V32" s="24">
        <v>2</v>
      </c>
      <c r="W32" s="2">
        <v>50.585000000000001</v>
      </c>
      <c r="X32" s="2">
        <v>1.9914499999999999</v>
      </c>
      <c r="Y32" s="2">
        <v>13.59</v>
      </c>
      <c r="Z32" s="2">
        <v>10.66</v>
      </c>
      <c r="AA32" s="2">
        <v>0.24024999999999999</v>
      </c>
      <c r="AB32" s="2">
        <v>6.71</v>
      </c>
      <c r="AC32" s="2">
        <v>10.515000000000001</v>
      </c>
      <c r="AD32" s="2">
        <v>2.9509999999999996</v>
      </c>
      <c r="AE32" s="2">
        <v>0.17930000000000001</v>
      </c>
      <c r="AF32" s="2">
        <v>0.19824999999999998</v>
      </c>
      <c r="AG32" s="52"/>
      <c r="AH32" s="2"/>
      <c r="AI32" s="2"/>
      <c r="AJ32" s="2">
        <v>97.620249999999984</v>
      </c>
      <c r="AK32" s="2"/>
      <c r="AL32" s="24">
        <v>2</v>
      </c>
      <c r="AM32" s="36"/>
      <c r="AN32" s="81"/>
      <c r="AO32" s="81"/>
      <c r="AP32" s="36">
        <v>2065.65</v>
      </c>
      <c r="AQ32" s="81"/>
      <c r="AR32" s="35"/>
      <c r="AS32" s="81"/>
      <c r="AT32" s="55">
        <v>1150.0768499999999</v>
      </c>
      <c r="AU32" s="36">
        <v>857.52449999999999</v>
      </c>
      <c r="AV32" s="36">
        <v>86.074100000000001</v>
      </c>
      <c r="AW32" s="36"/>
      <c r="AX32" s="36"/>
      <c r="AY32" s="36">
        <v>178.61335</v>
      </c>
      <c r="AZ32" s="36">
        <v>8.5705500000000008</v>
      </c>
      <c r="BA32" s="36">
        <v>56.200200000000002</v>
      </c>
      <c r="BB32" s="36">
        <v>540.17560000000003</v>
      </c>
      <c r="BC32" s="36">
        <v>2886.5735</v>
      </c>
      <c r="BD32" s="36">
        <v>2279.5319</v>
      </c>
      <c r="BE32" s="36"/>
      <c r="BF32" s="24">
        <v>8</v>
      </c>
      <c r="BG32" s="72">
        <f t="shared" si="1"/>
        <v>82.447227906565232</v>
      </c>
      <c r="BH32" s="73">
        <f t="shared" si="2"/>
        <v>0.82447227906565235</v>
      </c>
      <c r="BI32" s="2">
        <v>39.03</v>
      </c>
      <c r="BJ32" s="2"/>
      <c r="BK32" s="2">
        <v>5.83375E-2</v>
      </c>
      <c r="BL32" s="2">
        <v>16.614999999999998</v>
      </c>
      <c r="BM32" s="2">
        <v>0.28831250000000003</v>
      </c>
      <c r="BN32" s="2">
        <v>43.803750000000001</v>
      </c>
      <c r="BO32" s="2">
        <v>0.32266249999999996</v>
      </c>
      <c r="BP32" s="52"/>
      <c r="BQ32" s="76"/>
      <c r="BR32" s="2">
        <v>6.0333333333333329E-2</v>
      </c>
      <c r="BS32" s="2">
        <v>0.1967875</v>
      </c>
      <c r="BT32" s="2">
        <v>100.37518333333334</v>
      </c>
      <c r="BU32" s="2"/>
      <c r="BV32" s="24">
        <v>3</v>
      </c>
      <c r="BW32" s="36">
        <v>242.51999999999998</v>
      </c>
      <c r="BZ32" s="36">
        <v>3298.4</v>
      </c>
      <c r="CC32" s="55">
        <v>104.38075999999998</v>
      </c>
      <c r="CD32" s="36">
        <v>252.70472000000001</v>
      </c>
      <c r="CE32" s="36">
        <v>2092.41536</v>
      </c>
      <c r="CF32" s="36">
        <v>1020.4487000000001</v>
      </c>
      <c r="CI32" s="36"/>
    </row>
    <row r="33" spans="1:88" s="24" customFormat="1" ht="14" x14ac:dyDescent="0.2">
      <c r="A33" s="29" t="s">
        <v>87</v>
      </c>
      <c r="B33" s="28">
        <v>2014</v>
      </c>
      <c r="C33" s="29" t="s">
        <v>86</v>
      </c>
      <c r="D33" s="24" t="s">
        <v>116</v>
      </c>
      <c r="E33" s="24" t="s">
        <v>120</v>
      </c>
      <c r="F33" s="80">
        <v>1</v>
      </c>
      <c r="G33" s="24">
        <v>1155</v>
      </c>
      <c r="H33" s="2">
        <v>-8.9588129632283398</v>
      </c>
      <c r="I33" s="4">
        <v>0</v>
      </c>
      <c r="J33" s="24">
        <v>-0.7</v>
      </c>
      <c r="K33" s="2"/>
      <c r="L33" s="42">
        <f t="shared" si="4"/>
        <v>78.977780924257829</v>
      </c>
      <c r="M33" s="42" t="s">
        <v>65</v>
      </c>
      <c r="N33" s="34">
        <f t="shared" si="9"/>
        <v>96.107824999999991</v>
      </c>
      <c r="O33" s="34">
        <v>47.559418328199364</v>
      </c>
      <c r="P33" s="34">
        <f t="shared" si="6"/>
        <v>1239.3187375000002</v>
      </c>
      <c r="Q33" s="34">
        <v>142.56255718444658</v>
      </c>
      <c r="R33" s="41">
        <f t="shared" si="7"/>
        <v>7.7548916264973344E-2</v>
      </c>
      <c r="S33" s="32">
        <f t="shared" si="8"/>
        <v>3.9398655213970686E-2</v>
      </c>
      <c r="T33" s="34">
        <f t="shared" si="3"/>
        <v>-1.1104242670113125</v>
      </c>
      <c r="U33" s="34"/>
      <c r="V33" s="24">
        <v>3</v>
      </c>
      <c r="W33" s="2">
        <v>50.743333333333339</v>
      </c>
      <c r="X33" s="2">
        <v>2.0715000000000003</v>
      </c>
      <c r="Y33" s="2">
        <v>13.5</v>
      </c>
      <c r="Z33" s="2">
        <v>10.806666666666667</v>
      </c>
      <c r="AA33" s="2">
        <v>0.22806666666666667</v>
      </c>
      <c r="AB33" s="2">
        <v>6.583333333333333</v>
      </c>
      <c r="AC33" s="2">
        <v>10.413333333333332</v>
      </c>
      <c r="AD33" s="2">
        <v>3.063333333333333</v>
      </c>
      <c r="AE33" s="2">
        <v>0.18379999999999999</v>
      </c>
      <c r="AF33" s="2">
        <v>0.15416666666666667</v>
      </c>
      <c r="AG33" s="52"/>
      <c r="AH33" s="2"/>
      <c r="AI33" s="2"/>
      <c r="AJ33" s="2">
        <v>97.747533333333337</v>
      </c>
      <c r="AK33" s="2"/>
      <c r="AL33" s="24">
        <v>8</v>
      </c>
      <c r="AM33" s="36"/>
      <c r="AN33" s="81"/>
      <c r="AO33" s="81"/>
      <c r="AP33" s="36">
        <v>2126</v>
      </c>
      <c r="AQ33" s="81"/>
      <c r="AR33" s="35"/>
      <c r="AS33" s="81"/>
      <c r="AT33" s="55">
        <v>1239.3187375000002</v>
      </c>
      <c r="AU33" s="36">
        <v>988.46288750000008</v>
      </c>
      <c r="AV33" s="36">
        <v>85.949125000000009</v>
      </c>
      <c r="AW33" s="36"/>
      <c r="AX33" s="36"/>
      <c r="AY33" s="36">
        <v>189.85467500000001</v>
      </c>
      <c r="AZ33" s="36">
        <v>13.785450000000001</v>
      </c>
      <c r="BA33" s="36">
        <v>57.55834999999999</v>
      </c>
      <c r="BB33" s="36">
        <v>555.77414999999996</v>
      </c>
      <c r="BC33" s="36">
        <v>2786.3448749999998</v>
      </c>
      <c r="BD33" s="36">
        <v>2293.9302250000001</v>
      </c>
      <c r="BE33" s="36"/>
      <c r="BF33" s="24">
        <v>7</v>
      </c>
      <c r="BG33" s="72">
        <f t="shared" si="1"/>
        <v>78.977780924257829</v>
      </c>
      <c r="BH33" s="73">
        <f t="shared" si="2"/>
        <v>0.78977780924257823</v>
      </c>
      <c r="BI33" s="2">
        <v>38.837142857142858</v>
      </c>
      <c r="BJ33" s="2">
        <v>5.4514285714285723E-2</v>
      </c>
      <c r="BK33" s="2">
        <v>6.9499999999999992E-2</v>
      </c>
      <c r="BL33" s="2">
        <v>19.37857142857143</v>
      </c>
      <c r="BM33" s="2">
        <v>0.33141428571428572</v>
      </c>
      <c r="BN33" s="2">
        <v>40.862857142857145</v>
      </c>
      <c r="BO33" s="2">
        <v>0.37818571428571429</v>
      </c>
      <c r="BP33" s="52"/>
      <c r="BQ33" s="76"/>
      <c r="BR33" s="2">
        <v>5.5399999999999998E-2</v>
      </c>
      <c r="BS33" s="2">
        <v>0.24351428571428571</v>
      </c>
      <c r="BT33" s="2">
        <v>100.2111</v>
      </c>
      <c r="BU33" s="2"/>
      <c r="BV33" s="24">
        <v>4</v>
      </c>
      <c r="BW33" s="36">
        <v>271.88499999999999</v>
      </c>
      <c r="BZ33" s="36">
        <v>3226</v>
      </c>
      <c r="CC33" s="55">
        <v>96.107824999999991</v>
      </c>
      <c r="CD33" s="36">
        <v>271.25754999999998</v>
      </c>
      <c r="CE33" s="36">
        <v>1999.1080000000002</v>
      </c>
      <c r="CF33" s="36">
        <v>898.26037499999995</v>
      </c>
      <c r="CI33" s="36"/>
    </row>
    <row r="34" spans="1:88" s="24" customFormat="1" ht="14" x14ac:dyDescent="0.2">
      <c r="A34" s="29" t="s">
        <v>87</v>
      </c>
      <c r="B34" s="28">
        <v>2014</v>
      </c>
      <c r="C34" s="29" t="s">
        <v>86</v>
      </c>
      <c r="D34" s="24" t="s">
        <v>116</v>
      </c>
      <c r="E34" s="24" t="s">
        <v>121</v>
      </c>
      <c r="F34" s="80">
        <v>1</v>
      </c>
      <c r="G34" s="24">
        <v>1165</v>
      </c>
      <c r="H34" s="2">
        <v>-8.8351025663492901</v>
      </c>
      <c r="I34" s="4">
        <v>0</v>
      </c>
      <c r="J34" s="24">
        <v>-0.7</v>
      </c>
      <c r="K34" s="2"/>
      <c r="L34" s="42">
        <f t="shared" si="4"/>
        <v>80.97722472928595</v>
      </c>
      <c r="M34" s="42" t="s">
        <v>65</v>
      </c>
      <c r="N34" s="34">
        <f t="shared" si="9"/>
        <v>86.286166666666688</v>
      </c>
      <c r="O34" s="34">
        <v>43.450076158806091</v>
      </c>
      <c r="P34" s="34">
        <f t="shared" si="6"/>
        <v>707.42531666666662</v>
      </c>
      <c r="Q34" s="34">
        <v>56.87504309213007</v>
      </c>
      <c r="R34" s="41">
        <f t="shared" si="7"/>
        <v>0.12197212148589823</v>
      </c>
      <c r="S34" s="32">
        <f t="shared" si="8"/>
        <v>6.2197915419586351E-2</v>
      </c>
      <c r="T34" s="34">
        <f t="shared" si="3"/>
        <v>-0.91373942234495764</v>
      </c>
      <c r="U34" s="34"/>
      <c r="V34" s="24">
        <v>4</v>
      </c>
      <c r="W34" s="2">
        <v>50.655000000000001</v>
      </c>
      <c r="X34" s="2">
        <v>1.5407250000000001</v>
      </c>
      <c r="Y34" s="2">
        <v>14.64</v>
      </c>
      <c r="Z34" s="2">
        <v>9.3125</v>
      </c>
      <c r="AA34" s="2">
        <v>0.210925</v>
      </c>
      <c r="AB34" s="2">
        <v>7.375</v>
      </c>
      <c r="AC34" s="2">
        <v>11.154999999999999</v>
      </c>
      <c r="AD34" s="2">
        <v>2.9329000000000001</v>
      </c>
      <c r="AE34" s="2">
        <v>0.14927499999999999</v>
      </c>
      <c r="AF34" s="2">
        <v>0.12227499999999999</v>
      </c>
      <c r="AG34" s="52"/>
      <c r="AH34" s="2"/>
      <c r="AI34" s="2"/>
      <c r="AJ34" s="2">
        <v>98.093600000000009</v>
      </c>
      <c r="AK34" s="2"/>
      <c r="AL34" s="24">
        <v>12</v>
      </c>
      <c r="AM34" s="36"/>
      <c r="AN34" s="81"/>
      <c r="AO34" s="81"/>
      <c r="AP34" s="36">
        <v>1355.1198333333332</v>
      </c>
      <c r="AQ34" s="81"/>
      <c r="AR34" s="35"/>
      <c r="AS34" s="81"/>
      <c r="AT34" s="55">
        <v>707.42531666666662</v>
      </c>
      <c r="AU34" s="36">
        <v>640.29190000000006</v>
      </c>
      <c r="AV34" s="36">
        <v>85.280124999999984</v>
      </c>
      <c r="AW34" s="36"/>
      <c r="AX34" s="36"/>
      <c r="AY34" s="36">
        <v>142.38724999999999</v>
      </c>
      <c r="AZ34" s="36">
        <v>7.1281749999999997</v>
      </c>
      <c r="BA34" s="36">
        <v>31.327154166666663</v>
      </c>
      <c r="BB34" s="36">
        <v>294.32856500000003</v>
      </c>
      <c r="BC34" s="36">
        <v>1443.63615</v>
      </c>
      <c r="BD34" s="36">
        <v>1418.8692416666665</v>
      </c>
      <c r="BE34" s="36"/>
      <c r="BF34" s="24">
        <v>14</v>
      </c>
      <c r="BG34" s="72">
        <f t="shared" si="1"/>
        <v>80.97722472928595</v>
      </c>
      <c r="BH34" s="73">
        <f t="shared" si="2"/>
        <v>0.80977224729285946</v>
      </c>
      <c r="BI34" s="2">
        <v>38.802142857142869</v>
      </c>
      <c r="BJ34" s="2"/>
      <c r="BK34" s="2">
        <v>5.0028571428571422E-2</v>
      </c>
      <c r="BL34" s="2">
        <v>17.920714285714286</v>
      </c>
      <c r="BM34" s="2">
        <v>0.29919285714285715</v>
      </c>
      <c r="BN34" s="2">
        <v>42.817857142857143</v>
      </c>
      <c r="BO34" s="2">
        <v>0.31657142857142856</v>
      </c>
      <c r="BP34" s="52"/>
      <c r="BQ34" s="76"/>
      <c r="BR34" s="2">
        <v>5.8066666666666662E-2</v>
      </c>
      <c r="BS34" s="2">
        <v>0.2298</v>
      </c>
      <c r="BT34" s="2">
        <v>100.49437380952379</v>
      </c>
      <c r="BU34" s="2"/>
      <c r="BV34" s="24">
        <v>4</v>
      </c>
      <c r="BW34" s="36">
        <v>144.02833333333336</v>
      </c>
      <c r="BZ34" s="36">
        <v>2617.2916666666661</v>
      </c>
      <c r="CC34" s="55">
        <v>86.286166666666688</v>
      </c>
      <c r="CD34" s="36">
        <v>205.15672499999997</v>
      </c>
      <c r="CE34" s="36">
        <v>1654.2361833333332</v>
      </c>
      <c r="CF34" s="36">
        <v>805.78262499999994</v>
      </c>
      <c r="CI34" s="36"/>
    </row>
    <row r="35" spans="1:88" s="24" customFormat="1" ht="14" x14ac:dyDescent="0.2">
      <c r="A35" s="29" t="s">
        <v>87</v>
      </c>
      <c r="B35" s="28">
        <v>2014</v>
      </c>
      <c r="C35" s="29" t="s">
        <v>86</v>
      </c>
      <c r="D35" s="24" t="s">
        <v>116</v>
      </c>
      <c r="E35" s="24" t="s">
        <v>122</v>
      </c>
      <c r="F35" s="80">
        <v>1</v>
      </c>
      <c r="G35" s="24">
        <v>1165</v>
      </c>
      <c r="H35" s="2">
        <v>-8.8351025663492901</v>
      </c>
      <c r="I35" s="4">
        <v>0</v>
      </c>
      <c r="J35" s="24">
        <v>-0.7</v>
      </c>
      <c r="K35" s="2"/>
      <c r="L35" s="42">
        <f t="shared" si="4"/>
        <v>80.944582050064909</v>
      </c>
      <c r="M35" s="42" t="s">
        <v>65</v>
      </c>
      <c r="N35" s="34">
        <f t="shared" si="9"/>
        <v>22.900799999999997</v>
      </c>
      <c r="O35" s="34">
        <v>15.404635145955279</v>
      </c>
      <c r="P35" s="34">
        <f t="shared" si="6"/>
        <v>331.53886377535338</v>
      </c>
      <c r="Q35" s="34">
        <v>17.795568694638874</v>
      </c>
      <c r="R35" s="41">
        <f t="shared" si="7"/>
        <v>6.9074254943207181E-2</v>
      </c>
      <c r="S35" s="32">
        <f t="shared" si="8"/>
        <v>4.6611730199550783E-2</v>
      </c>
      <c r="T35" s="34">
        <f t="shared" si="3"/>
        <v>-1.1606837908240302</v>
      </c>
      <c r="U35" s="34"/>
      <c r="V35" s="24">
        <v>8</v>
      </c>
      <c r="W35" s="2">
        <v>50.758749999999999</v>
      </c>
      <c r="X35" s="2">
        <v>2.0520749999999999</v>
      </c>
      <c r="Y35" s="2">
        <v>13.817500000000001</v>
      </c>
      <c r="Z35" s="2">
        <v>10.706250000000001</v>
      </c>
      <c r="AA35" s="2">
        <v>0.2129375</v>
      </c>
      <c r="AB35" s="2">
        <v>6.82</v>
      </c>
      <c r="AC35" s="2">
        <v>11.21125</v>
      </c>
      <c r="AD35" s="2">
        <v>3.0127250000000001</v>
      </c>
      <c r="AE35" s="2">
        <v>0.15525</v>
      </c>
      <c r="AF35" s="2">
        <v>0.2077</v>
      </c>
      <c r="AG35" s="52"/>
      <c r="AH35" s="2"/>
      <c r="AI35" s="2"/>
      <c r="AJ35" s="2">
        <v>98.954437500000012</v>
      </c>
      <c r="AK35" s="2"/>
      <c r="AL35" s="24">
        <v>5</v>
      </c>
      <c r="AM35" s="36"/>
      <c r="AN35" s="81"/>
      <c r="AO35" s="81"/>
      <c r="AP35" s="36">
        <v>2049.4780888825044</v>
      </c>
      <c r="AQ35" s="81"/>
      <c r="AR35" s="35"/>
      <c r="AS35" s="81"/>
      <c r="AT35" s="55">
        <v>331.53886377535338</v>
      </c>
      <c r="AU35" s="36">
        <v>53.033169567662718</v>
      </c>
      <c r="AV35" s="36">
        <v>40.703454038592689</v>
      </c>
      <c r="AW35" s="36"/>
      <c r="AX35" s="36"/>
      <c r="AY35" s="36">
        <v>72.448123144180627</v>
      </c>
      <c r="AZ35" s="36">
        <v>5.9917000418257178</v>
      </c>
      <c r="BA35" s="36">
        <v>50.116581875646396</v>
      </c>
      <c r="BB35" s="36">
        <v>150.11417189174915</v>
      </c>
      <c r="BC35" s="36">
        <v>5.7263458921282711</v>
      </c>
      <c r="BD35" s="36">
        <v>10.055336464119154</v>
      </c>
      <c r="BE35" s="36"/>
      <c r="BF35" s="24">
        <v>7</v>
      </c>
      <c r="BG35" s="72">
        <f t="shared" si="1"/>
        <v>80.944582050064909</v>
      </c>
      <c r="BH35" s="73">
        <f t="shared" si="2"/>
        <v>0.80944582050064906</v>
      </c>
      <c r="BI35" s="2">
        <v>38.447142857142858</v>
      </c>
      <c r="BJ35" s="2"/>
      <c r="BK35" s="2">
        <v>3.0571428571428572E-2</v>
      </c>
      <c r="BL35" s="2">
        <v>17.548571428571428</v>
      </c>
      <c r="BM35" s="2">
        <v>0.34968571428571427</v>
      </c>
      <c r="BN35" s="2">
        <v>41.84</v>
      </c>
      <c r="BO35" s="2">
        <v>0.41305714285714279</v>
      </c>
      <c r="BP35" s="52"/>
      <c r="BQ35" s="76"/>
      <c r="BR35" s="2">
        <v>5.33E-2</v>
      </c>
      <c r="BS35" s="2">
        <v>8.8171428571428581E-2</v>
      </c>
      <c r="BT35" s="2">
        <v>98.770499999999998</v>
      </c>
      <c r="BU35" s="2"/>
      <c r="BV35" s="24">
        <v>5</v>
      </c>
      <c r="BW35" s="36">
        <v>118.15124999999999</v>
      </c>
      <c r="BZ35" s="36">
        <v>3553.98</v>
      </c>
      <c r="CC35" s="55">
        <v>22.900799999999997</v>
      </c>
      <c r="CD35" s="36">
        <v>12.99</v>
      </c>
      <c r="CE35" s="36">
        <v>931.38250000000005</v>
      </c>
      <c r="CF35" s="36">
        <v>384.75606000000005</v>
      </c>
      <c r="CI35" s="36"/>
    </row>
    <row r="36" spans="1:88" s="24" customFormat="1" ht="14" x14ac:dyDescent="0.2">
      <c r="A36" s="29" t="s">
        <v>87</v>
      </c>
      <c r="B36" s="28">
        <v>2014</v>
      </c>
      <c r="C36" s="29" t="s">
        <v>86</v>
      </c>
      <c r="D36" s="24" t="s">
        <v>116</v>
      </c>
      <c r="E36" s="24" t="s">
        <v>123</v>
      </c>
      <c r="F36" s="80">
        <v>1</v>
      </c>
      <c r="G36" s="24">
        <v>1175</v>
      </c>
      <c r="H36" s="2">
        <v>-8.7129423319797148</v>
      </c>
      <c r="I36" s="4">
        <v>0</v>
      </c>
      <c r="J36" s="24">
        <v>-0.7</v>
      </c>
      <c r="K36" s="2"/>
      <c r="L36" s="42">
        <f t="shared" si="4"/>
        <v>84.11293365427457</v>
      </c>
      <c r="M36" s="42" t="s">
        <v>65</v>
      </c>
      <c r="N36" s="34">
        <f t="shared" si="9"/>
        <v>70.729799999999997</v>
      </c>
      <c r="O36" s="34">
        <v>9.7606191647863483</v>
      </c>
      <c r="P36" s="34">
        <f t="shared" si="6"/>
        <v>840.66306666666662</v>
      </c>
      <c r="Q36" s="34">
        <v>168.89548791371192</v>
      </c>
      <c r="R36" s="41">
        <f t="shared" si="7"/>
        <v>8.4135729050703309E-2</v>
      </c>
      <c r="S36" s="32">
        <f t="shared" si="8"/>
        <v>2.0506942139433909E-2</v>
      </c>
      <c r="T36" s="34">
        <f t="shared" si="3"/>
        <v>-1.0750195376813918</v>
      </c>
      <c r="U36" s="34"/>
      <c r="V36" s="24">
        <v>6</v>
      </c>
      <c r="W36" s="2">
        <v>50.626666666666665</v>
      </c>
      <c r="X36" s="2">
        <v>1.5866499999999999</v>
      </c>
      <c r="Y36" s="2">
        <v>14.751666666666665</v>
      </c>
      <c r="Z36" s="2">
        <v>9.0850000000000009</v>
      </c>
      <c r="AA36" s="2">
        <v>0.19270000000000001</v>
      </c>
      <c r="AB36" s="2">
        <v>7.5250000000000004</v>
      </c>
      <c r="AC36" s="2">
        <v>10.966666666666669</v>
      </c>
      <c r="AD36" s="2">
        <v>2.8048500000000001</v>
      </c>
      <c r="AE36" s="2">
        <v>0.14545</v>
      </c>
      <c r="AF36" s="2">
        <v>0.1758166666666667</v>
      </c>
      <c r="AG36" s="52"/>
      <c r="AH36" s="2"/>
      <c r="AI36" s="2"/>
      <c r="AJ36" s="2">
        <v>97.860466666666667</v>
      </c>
      <c r="AK36" s="2"/>
      <c r="AL36" s="24">
        <v>6</v>
      </c>
      <c r="AM36" s="36"/>
      <c r="AN36" s="81"/>
      <c r="AO36" s="81"/>
      <c r="AP36" s="36">
        <v>1675.2666666666669</v>
      </c>
      <c r="AQ36" s="81"/>
      <c r="AR36" s="35"/>
      <c r="AS36" s="81"/>
      <c r="AT36" s="55">
        <v>840.66306666666662</v>
      </c>
      <c r="AU36" s="36">
        <v>1097.21695</v>
      </c>
      <c r="AV36" s="36">
        <v>83.68471666666666</v>
      </c>
      <c r="AW36" s="36"/>
      <c r="AX36" s="36"/>
      <c r="AY36" s="36">
        <v>148.20388333333332</v>
      </c>
      <c r="AZ36" s="36">
        <v>9.2267666666666663</v>
      </c>
      <c r="BA36" s="36">
        <v>44.127383333333334</v>
      </c>
      <c r="BB36" s="36">
        <v>431.80873333333329</v>
      </c>
      <c r="BC36" s="36">
        <v>1940.0795499999997</v>
      </c>
      <c r="BD36" s="36">
        <v>1652.7216333333333</v>
      </c>
      <c r="BE36" s="36"/>
      <c r="BF36" s="24">
        <v>7</v>
      </c>
      <c r="BG36" s="72">
        <f t="shared" si="1"/>
        <v>84.11293365427457</v>
      </c>
      <c r="BH36" s="73">
        <f t="shared" si="2"/>
        <v>0.84112933654274569</v>
      </c>
      <c r="BI36" s="2">
        <v>39.21857142857143</v>
      </c>
      <c r="BJ36" s="2"/>
      <c r="BK36" s="2">
        <v>2.5628571428571428E-2</v>
      </c>
      <c r="BL36" s="2">
        <v>14.922857142857143</v>
      </c>
      <c r="BM36" s="2">
        <v>0.27897142857142859</v>
      </c>
      <c r="BN36" s="2">
        <v>44.345714285714287</v>
      </c>
      <c r="BO36" s="2">
        <v>0.37872857142857141</v>
      </c>
      <c r="BP36" s="52"/>
      <c r="BQ36" s="76"/>
      <c r="BR36" s="2">
        <v>5.6542857142857131E-2</v>
      </c>
      <c r="BS36" s="2">
        <v>0.21815714285714286</v>
      </c>
      <c r="BT36" s="2">
        <v>99.445171428571413</v>
      </c>
      <c r="BU36" s="2"/>
      <c r="BV36" s="24">
        <v>2</v>
      </c>
      <c r="BW36" s="36"/>
      <c r="BZ36" s="36">
        <v>2783.25</v>
      </c>
      <c r="CC36" s="55">
        <v>70.729799999999997</v>
      </c>
      <c r="CD36" s="36">
        <v>250.17205000000001</v>
      </c>
      <c r="CE36" s="36">
        <v>2236.7673</v>
      </c>
      <c r="CF36" s="36">
        <v>899.13239999999996</v>
      </c>
      <c r="CI36" s="36"/>
    </row>
    <row r="37" spans="1:88" s="24" customFormat="1" ht="14" x14ac:dyDescent="0.2">
      <c r="A37" s="29" t="s">
        <v>87</v>
      </c>
      <c r="B37" s="28">
        <v>2014</v>
      </c>
      <c r="C37" s="29" t="s">
        <v>86</v>
      </c>
      <c r="D37" s="24" t="s">
        <v>116</v>
      </c>
      <c r="E37" s="24" t="s">
        <v>124</v>
      </c>
      <c r="F37" s="80">
        <v>1</v>
      </c>
      <c r="G37" s="24">
        <v>1150</v>
      </c>
      <c r="H37" s="2">
        <v>-9.0212608190073418</v>
      </c>
      <c r="I37" s="4">
        <v>0</v>
      </c>
      <c r="J37" s="24">
        <v>-0.7</v>
      </c>
      <c r="K37" s="2"/>
      <c r="L37" s="42">
        <f t="shared" si="4"/>
        <v>77.864451868691717</v>
      </c>
      <c r="M37" s="42" t="s">
        <v>65</v>
      </c>
      <c r="N37" s="34">
        <f t="shared" si="9"/>
        <v>98.379583333333343</v>
      </c>
      <c r="O37" s="34">
        <v>24.329163178512012</v>
      </c>
      <c r="P37" s="34">
        <f t="shared" si="6"/>
        <v>1085.1381249999999</v>
      </c>
      <c r="Q37" s="34">
        <v>161.25642625362789</v>
      </c>
      <c r="R37" s="41">
        <f t="shared" si="7"/>
        <v>9.0660885528589599E-2</v>
      </c>
      <c r="S37" s="32">
        <f t="shared" si="8"/>
        <v>2.6156891084912721E-2</v>
      </c>
      <c r="T37" s="34">
        <f t="shared" si="3"/>
        <v>-1.0425800432929737</v>
      </c>
      <c r="U37" s="34"/>
      <c r="V37" s="24">
        <v>6</v>
      </c>
      <c r="W37" s="2">
        <v>51.548333333333339</v>
      </c>
      <c r="X37" s="2">
        <v>2.0132166666666662</v>
      </c>
      <c r="Y37" s="2">
        <v>13.293333333333335</v>
      </c>
      <c r="Z37" s="2">
        <v>10.926666666666668</v>
      </c>
      <c r="AA37" s="2">
        <v>0.19506666666666664</v>
      </c>
      <c r="AB37" s="2">
        <v>6.333333333333333</v>
      </c>
      <c r="AC37" s="2">
        <v>9.5983333333333345</v>
      </c>
      <c r="AD37" s="2">
        <v>2.9091</v>
      </c>
      <c r="AE37" s="2">
        <v>0.15371666666666667</v>
      </c>
      <c r="AF37" s="2">
        <v>0.21161666666666668</v>
      </c>
      <c r="AG37" s="52"/>
      <c r="AH37" s="2"/>
      <c r="AI37" s="2"/>
      <c r="AJ37" s="2">
        <v>97.18271666666665</v>
      </c>
      <c r="AK37" s="2"/>
      <c r="AL37" s="24">
        <v>4</v>
      </c>
      <c r="AM37" s="36"/>
      <c r="AN37" s="81"/>
      <c r="AO37" s="81"/>
      <c r="AP37" s="36">
        <v>1759.8</v>
      </c>
      <c r="AQ37" s="81"/>
      <c r="AR37" s="35"/>
      <c r="AS37" s="81"/>
      <c r="AT37" s="55">
        <v>1085.1381249999999</v>
      </c>
      <c r="AU37" s="36">
        <v>1077.0574999999999</v>
      </c>
      <c r="AV37" s="36">
        <v>67.547674999999998</v>
      </c>
      <c r="AW37" s="36"/>
      <c r="AX37" s="36"/>
      <c r="AY37" s="36">
        <v>119.74717500000001</v>
      </c>
      <c r="AZ37" s="36">
        <v>11.693350000000002</v>
      </c>
      <c r="BA37" s="36">
        <v>56.113025</v>
      </c>
      <c r="BB37" s="36">
        <v>601.54617499999995</v>
      </c>
      <c r="BC37" s="36">
        <v>2414.9191999999998</v>
      </c>
      <c r="BD37" s="36">
        <v>1130.5774250000002</v>
      </c>
      <c r="BE37" s="36"/>
      <c r="BF37" s="24">
        <v>9</v>
      </c>
      <c r="BG37" s="72">
        <f t="shared" si="1"/>
        <v>77.864451868691717</v>
      </c>
      <c r="BH37" s="73">
        <f t="shared" si="2"/>
        <v>0.7786445186869172</v>
      </c>
      <c r="BI37" s="2">
        <v>38.218888888888891</v>
      </c>
      <c r="BJ37" s="2"/>
      <c r="BK37" s="2">
        <v>4.8644444444444455E-2</v>
      </c>
      <c r="BL37" s="2">
        <v>20.075555555555553</v>
      </c>
      <c r="BM37" s="2">
        <v>0.30983333333333329</v>
      </c>
      <c r="BN37" s="2">
        <v>39.63666666666667</v>
      </c>
      <c r="BO37" s="2">
        <v>0.36882222222222222</v>
      </c>
      <c r="BP37" s="52"/>
      <c r="BQ37" s="76"/>
      <c r="BR37" s="2">
        <v>7.8666666666666676E-2</v>
      </c>
      <c r="BS37" s="2">
        <v>0.18715555555555555</v>
      </c>
      <c r="BT37" s="2">
        <v>98.924233333333319</v>
      </c>
      <c r="BU37" s="2"/>
      <c r="BV37" s="24">
        <v>6</v>
      </c>
      <c r="BW37" s="36">
        <v>168.41666666666669</v>
      </c>
      <c r="BZ37" s="36">
        <v>3071.7833333333328</v>
      </c>
      <c r="CC37" s="55">
        <v>98.379583333333343</v>
      </c>
      <c r="CD37" s="36">
        <v>282.31237499999997</v>
      </c>
      <c r="CE37" s="36">
        <v>1581.2796999999998</v>
      </c>
      <c r="CF37" s="36">
        <v>659.14598333333333</v>
      </c>
      <c r="CI37" s="36"/>
    </row>
    <row r="38" spans="1:88" s="24" customFormat="1" ht="14" x14ac:dyDescent="0.2">
      <c r="A38" s="29" t="s">
        <v>87</v>
      </c>
      <c r="B38" s="28">
        <v>2014</v>
      </c>
      <c r="C38" s="29" t="s">
        <v>86</v>
      </c>
      <c r="D38" s="24" t="s">
        <v>116</v>
      </c>
      <c r="E38" s="24" t="s">
        <v>125</v>
      </c>
      <c r="F38" s="80">
        <v>1</v>
      </c>
      <c r="G38" s="24">
        <v>1165</v>
      </c>
      <c r="H38" s="2">
        <v>-8.1270257343177565</v>
      </c>
      <c r="I38" s="4">
        <v>0.7</v>
      </c>
      <c r="J38" s="24">
        <v>0</v>
      </c>
      <c r="K38" s="2"/>
      <c r="L38" s="42">
        <f t="shared" si="4"/>
        <v>82.11787087967123</v>
      </c>
      <c r="M38" s="42" t="s">
        <v>65</v>
      </c>
      <c r="N38" s="34">
        <f t="shared" si="9"/>
        <v>67.074833333333331</v>
      </c>
      <c r="O38" s="34">
        <v>19.218861048522839</v>
      </c>
      <c r="P38" s="34">
        <f t="shared" si="6"/>
        <v>1148.7499571428573</v>
      </c>
      <c r="Q38" s="34">
        <v>86.913130659594387</v>
      </c>
      <c r="R38" s="41">
        <f>N38/P38</f>
        <v>5.8389410956027551E-2</v>
      </c>
      <c r="S38" s="32">
        <f>R38*SQRT((O38/N38)^2+(Q38/P38)^2)</f>
        <v>1.7303663213043465E-2</v>
      </c>
      <c r="T38" s="34">
        <f t="shared" si="3"/>
        <v>-1.2336659059755872</v>
      </c>
      <c r="U38" s="34"/>
      <c r="V38" s="24">
        <v>6</v>
      </c>
      <c r="W38" s="2">
        <v>51.545000000000002</v>
      </c>
      <c r="X38" s="2">
        <v>1.7295166666666668</v>
      </c>
      <c r="Y38" s="2">
        <v>13.904999999999999</v>
      </c>
      <c r="Z38" s="2">
        <v>10.051666666666668</v>
      </c>
      <c r="AA38" s="2">
        <v>0.19585</v>
      </c>
      <c r="AB38" s="2">
        <v>6.915</v>
      </c>
      <c r="AC38" s="2">
        <v>10.058333333333332</v>
      </c>
      <c r="AD38" s="2">
        <v>2.9727999999999999</v>
      </c>
      <c r="AE38" s="2">
        <v>0.14093333333333335</v>
      </c>
      <c r="AF38" s="2">
        <v>0.19356666666666666</v>
      </c>
      <c r="AG38" s="52"/>
      <c r="AH38" s="2"/>
      <c r="AI38" s="2"/>
      <c r="AJ38" s="2">
        <v>97.707666666666682</v>
      </c>
      <c r="AK38" s="2"/>
      <c r="AL38" s="24">
        <v>7</v>
      </c>
      <c r="AM38" s="36"/>
      <c r="AN38" s="81"/>
      <c r="AO38" s="81"/>
      <c r="AP38" s="36">
        <v>1798.1428571428571</v>
      </c>
      <c r="AQ38" s="81"/>
      <c r="AR38" s="35"/>
      <c r="AS38" s="81"/>
      <c r="AT38" s="55">
        <v>1148.7499571428573</v>
      </c>
      <c r="AU38" s="36">
        <v>1172.5301714285713</v>
      </c>
      <c r="AV38" s="36">
        <v>126.01628571428571</v>
      </c>
      <c r="AW38" s="36"/>
      <c r="AX38" s="36"/>
      <c r="AY38" s="36">
        <v>152.69397142857142</v>
      </c>
      <c r="AZ38" s="36">
        <v>15.52074285714286</v>
      </c>
      <c r="BA38" s="36">
        <v>41.338457142857138</v>
      </c>
      <c r="BB38" s="36">
        <v>395.84890000000001</v>
      </c>
      <c r="BC38" s="36">
        <v>2162.9345142857142</v>
      </c>
      <c r="BD38" s="36">
        <v>1338.8435857142856</v>
      </c>
      <c r="BE38" s="36"/>
      <c r="BF38" s="24">
        <v>10</v>
      </c>
      <c r="BG38" s="72">
        <f>100*(BN38/40.3/(BN38/40.3+BL38/71.8))</f>
        <v>82.11787087967123</v>
      </c>
      <c r="BH38" s="73">
        <f>BG38/100</f>
        <v>0.82117870879671229</v>
      </c>
      <c r="BI38" s="2">
        <v>38.822000000000003</v>
      </c>
      <c r="BJ38" s="2"/>
      <c r="BK38" s="2">
        <v>3.5069999999999997E-2</v>
      </c>
      <c r="BL38" s="2">
        <v>16.535</v>
      </c>
      <c r="BM38" s="2">
        <v>0.30155999999999999</v>
      </c>
      <c r="BN38" s="2">
        <v>42.619000000000007</v>
      </c>
      <c r="BO38" s="2">
        <v>0.35293999999999992</v>
      </c>
      <c r="BP38" s="52"/>
      <c r="BQ38" s="76"/>
      <c r="BR38" s="2">
        <v>5.8149999999999993E-2</v>
      </c>
      <c r="BS38" s="2">
        <v>0.28327999999999998</v>
      </c>
      <c r="BT38" s="2">
        <v>99.007000000000019</v>
      </c>
      <c r="BU38" s="2"/>
      <c r="BV38" s="24">
        <v>12</v>
      </c>
      <c r="BW38" s="36"/>
      <c r="BZ38" s="36">
        <v>2955.0833333333326</v>
      </c>
      <c r="CC38" s="55">
        <v>67.074833333333331</v>
      </c>
      <c r="CD38" s="36">
        <v>313.14811666666668</v>
      </c>
      <c r="CE38" s="36">
        <v>3152.6946833333336</v>
      </c>
      <c r="CF38" s="36">
        <v>854.51970833333326</v>
      </c>
      <c r="CI38" s="36"/>
    </row>
    <row r="39" spans="1:88" s="24" customFormat="1" ht="14" x14ac:dyDescent="0.2">
      <c r="A39" s="24" t="s">
        <v>87</v>
      </c>
      <c r="B39" s="28">
        <v>2014</v>
      </c>
      <c r="C39" s="24" t="s">
        <v>86</v>
      </c>
      <c r="D39" s="24" t="s">
        <v>116</v>
      </c>
      <c r="E39" s="24" t="s">
        <v>126</v>
      </c>
      <c r="F39" s="80">
        <v>1</v>
      </c>
      <c r="G39" s="24">
        <v>1150</v>
      </c>
      <c r="H39" s="2">
        <v>-8.3058110541826675</v>
      </c>
      <c r="I39" s="4">
        <v>0.7</v>
      </c>
      <c r="J39" s="24">
        <v>0</v>
      </c>
      <c r="K39" s="2"/>
      <c r="L39" s="25">
        <f t="shared" si="4"/>
        <v>78.612673139717842</v>
      </c>
      <c r="M39" s="25" t="s">
        <v>65</v>
      </c>
      <c r="N39" s="52">
        <f t="shared" si="9"/>
        <v>62.375512500000006</v>
      </c>
      <c r="O39" s="52">
        <v>10.569924814673803</v>
      </c>
      <c r="P39" s="52">
        <f t="shared" si="6"/>
        <v>1217.6899333333333</v>
      </c>
      <c r="Q39" s="52">
        <v>44.934335039963869</v>
      </c>
      <c r="R39" s="99">
        <f>N39/P39</f>
        <v>5.1224462642350831E-2</v>
      </c>
      <c r="S39" s="81">
        <f>R39*SQRT((O39/N39)^2+(Q39/P39)^2)</f>
        <v>8.8837382075936788E-3</v>
      </c>
      <c r="T39" s="34">
        <f t="shared" si="3"/>
        <v>-1.2905225887625098</v>
      </c>
      <c r="U39" s="34"/>
      <c r="V39" s="24">
        <v>6</v>
      </c>
      <c r="W39" s="2">
        <v>51.571666666666665</v>
      </c>
      <c r="X39" s="2">
        <v>2.1233833333333334</v>
      </c>
      <c r="Y39" s="2">
        <v>13.123333333333335</v>
      </c>
      <c r="Z39" s="2">
        <v>10.991666666666669</v>
      </c>
      <c r="AA39" s="2">
        <v>0.20080000000000001</v>
      </c>
      <c r="AB39" s="2">
        <v>6.2949999999999999</v>
      </c>
      <c r="AC39" s="2">
        <v>9.3733333333333331</v>
      </c>
      <c r="AD39" s="2">
        <v>2.9219666666666662</v>
      </c>
      <c r="AE39" s="2">
        <v>0.14738333333333334</v>
      </c>
      <c r="AF39" s="2">
        <v>0.20735000000000001</v>
      </c>
      <c r="AG39" s="52"/>
      <c r="AH39" s="2"/>
      <c r="AI39" s="2"/>
      <c r="AJ39" s="2">
        <v>96.955883333333361</v>
      </c>
      <c r="AK39" s="2"/>
      <c r="AL39" s="24">
        <v>6</v>
      </c>
      <c r="AM39" s="36"/>
      <c r="AN39" s="81"/>
      <c r="AO39" s="81"/>
      <c r="AP39" s="36">
        <v>1819.5666666666666</v>
      </c>
      <c r="AQ39" s="81"/>
      <c r="AR39" s="36"/>
      <c r="AS39" s="81"/>
      <c r="AT39" s="55">
        <v>1217.6899333333333</v>
      </c>
      <c r="AU39" s="36">
        <v>1258.7973</v>
      </c>
      <c r="AV39" s="36">
        <v>111.51319999999998</v>
      </c>
      <c r="AW39" s="36"/>
      <c r="AX39" s="36"/>
      <c r="AY39" s="36">
        <v>138.4872</v>
      </c>
      <c r="AZ39" s="36">
        <v>14.149233333333333</v>
      </c>
      <c r="BA39" s="36">
        <v>49.277683333333336</v>
      </c>
      <c r="BB39" s="36">
        <v>505.52189999999996</v>
      </c>
      <c r="BC39" s="36">
        <v>2616.695216666667</v>
      </c>
      <c r="BD39" s="36">
        <v>1287.3787166666664</v>
      </c>
      <c r="BE39" s="36"/>
      <c r="BF39" s="24">
        <v>11</v>
      </c>
      <c r="BG39" s="94">
        <f>100*(BN39/40.3/(BN39/40.3+BL39/71.8))</f>
        <v>78.612673139717842</v>
      </c>
      <c r="BH39" s="95">
        <f>BG39/100</f>
        <v>0.78612673139717837</v>
      </c>
      <c r="BI39" s="2">
        <v>38.435454545454554</v>
      </c>
      <c r="BJ39" s="2"/>
      <c r="BK39" s="2">
        <v>4.4581818181818188E-2</v>
      </c>
      <c r="BL39" s="2">
        <v>19.498181818181816</v>
      </c>
      <c r="BM39" s="2">
        <v>0.31577272727272726</v>
      </c>
      <c r="BN39" s="2">
        <v>40.226363636363644</v>
      </c>
      <c r="BO39" s="2">
        <v>0.34725454545454543</v>
      </c>
      <c r="BP39" s="52"/>
      <c r="BQ39" s="55"/>
      <c r="BR39" s="2">
        <v>6.7145454545454536E-2</v>
      </c>
      <c r="BS39" s="2">
        <v>0.26057272727272729</v>
      </c>
      <c r="BT39" s="2">
        <v>99.195327272727297</v>
      </c>
      <c r="BU39" s="2"/>
      <c r="BV39" s="24">
        <v>8</v>
      </c>
      <c r="BW39" s="36"/>
      <c r="BZ39" s="36">
        <v>3286.35</v>
      </c>
      <c r="CC39" s="55">
        <v>62.375512500000006</v>
      </c>
      <c r="CD39" s="36">
        <v>357.13221249999998</v>
      </c>
      <c r="CE39" s="36">
        <v>3034.8151250000001</v>
      </c>
      <c r="CF39" s="36">
        <v>866.29147499999999</v>
      </c>
      <c r="CI39" s="36"/>
    </row>
    <row r="40" spans="1:88" s="24" customFormat="1" ht="14" x14ac:dyDescent="0.2">
      <c r="A40" s="29" t="s">
        <v>87</v>
      </c>
      <c r="B40" s="28">
        <v>2014</v>
      </c>
      <c r="C40" s="29" t="s">
        <v>86</v>
      </c>
      <c r="D40" s="24" t="s">
        <v>116</v>
      </c>
      <c r="E40" s="24" t="s">
        <v>127</v>
      </c>
      <c r="F40" s="80">
        <v>1</v>
      </c>
      <c r="G40" s="24">
        <v>1165</v>
      </c>
      <c r="H40" s="2">
        <v>-6.1270257343177565</v>
      </c>
      <c r="I40" s="4">
        <v>2.7</v>
      </c>
      <c r="J40" s="24">
        <v>2</v>
      </c>
      <c r="K40" s="2"/>
      <c r="L40" s="42">
        <f t="shared" si="4"/>
        <v>84.756019849021001</v>
      </c>
      <c r="M40" s="42" t="s">
        <v>65</v>
      </c>
      <c r="N40" s="34">
        <f t="shared" si="9"/>
        <v>16.000905555555558</v>
      </c>
      <c r="O40" s="34">
        <v>7.1335772280185115</v>
      </c>
      <c r="P40" s="34">
        <f t="shared" si="6"/>
        <v>1359.3090625</v>
      </c>
      <c r="Q40" s="34">
        <v>65.414148035065267</v>
      </c>
      <c r="R40" s="41">
        <f>N40/P40</f>
        <v>1.1771352076566884E-2</v>
      </c>
      <c r="S40" s="32">
        <f>R40*SQRT((O40/N40)^2+(Q40/P40)^2)</f>
        <v>5.2784281822964288E-3</v>
      </c>
      <c r="T40" s="34">
        <f t="shared" si="3"/>
        <v>-1.9291736505238142</v>
      </c>
      <c r="U40" s="34"/>
      <c r="V40" s="24">
        <v>5</v>
      </c>
      <c r="W40" s="2">
        <v>50.462000000000003</v>
      </c>
      <c r="X40" s="2">
        <v>1.81488</v>
      </c>
      <c r="Y40" s="2">
        <v>13.598000000000003</v>
      </c>
      <c r="Z40" s="2">
        <v>10.422000000000001</v>
      </c>
      <c r="AA40" s="2">
        <v>0.17835999999999999</v>
      </c>
      <c r="AB40" s="2">
        <v>7.4079999999999995</v>
      </c>
      <c r="AC40" s="2">
        <v>10.437999999999999</v>
      </c>
      <c r="AD40" s="2">
        <v>3.1640000000000001</v>
      </c>
      <c r="AE40" s="2">
        <v>0.12122000000000002</v>
      </c>
      <c r="AF40" s="2">
        <v>0.15670000000000001</v>
      </c>
      <c r="AG40" s="52"/>
      <c r="AH40" s="2"/>
      <c r="AI40" s="2"/>
      <c r="AJ40" s="2">
        <v>97.763159999999999</v>
      </c>
      <c r="AK40" s="2"/>
      <c r="AL40" s="24">
        <v>8</v>
      </c>
      <c r="AM40" s="36"/>
      <c r="AN40" s="81"/>
      <c r="AO40" s="81"/>
      <c r="AP40" s="36">
        <v>1870.2374999999995</v>
      </c>
      <c r="AQ40" s="81"/>
      <c r="AR40" s="35"/>
      <c r="AS40" s="81"/>
      <c r="AT40" s="55">
        <v>1359.3090625</v>
      </c>
      <c r="AU40" s="36">
        <v>1556.3713</v>
      </c>
      <c r="AV40" s="36">
        <v>182.49155000000002</v>
      </c>
      <c r="AW40" s="36"/>
      <c r="AX40" s="36"/>
      <c r="AY40" s="36">
        <v>233.0876375</v>
      </c>
      <c r="AZ40" s="36">
        <v>19.4620125</v>
      </c>
      <c r="BA40" s="36">
        <v>44.283137500000009</v>
      </c>
      <c r="BB40" s="36">
        <v>564.4201875</v>
      </c>
      <c r="BC40" s="36">
        <v>3037.8632500000003</v>
      </c>
      <c r="BD40" s="36">
        <v>1337.1334999999999</v>
      </c>
      <c r="BE40" s="36"/>
      <c r="BF40" s="24">
        <v>13</v>
      </c>
      <c r="BG40" s="72">
        <f>100*(BN40/40.3/(BN40/40.3+BL40/71.8))</f>
        <v>84.756019849021001</v>
      </c>
      <c r="BH40" s="73">
        <f>BG40/100</f>
        <v>0.84756019849021003</v>
      </c>
      <c r="BI40" s="2">
        <v>39.39</v>
      </c>
      <c r="BJ40" s="2"/>
      <c r="BK40" s="2"/>
      <c r="BL40" s="2">
        <v>14.262307692307692</v>
      </c>
      <c r="BM40" s="2">
        <v>0.23083846153846155</v>
      </c>
      <c r="BN40" s="2">
        <v>44.508461538461546</v>
      </c>
      <c r="BO40" s="2">
        <v>0.31712307692307695</v>
      </c>
      <c r="BP40" s="52"/>
      <c r="BQ40" s="76"/>
      <c r="BR40" s="2"/>
      <c r="BS40" s="2">
        <v>0.39985384615384612</v>
      </c>
      <c r="BT40" s="2">
        <v>99.108584615384629</v>
      </c>
      <c r="BU40" s="2"/>
      <c r="BV40" s="24">
        <v>30</v>
      </c>
      <c r="BW40" s="36"/>
      <c r="BZ40" s="36">
        <v>2525.3166666666666</v>
      </c>
      <c r="CC40" s="55">
        <v>16.000905555555558</v>
      </c>
      <c r="CD40" s="36">
        <v>288.66360833333334</v>
      </c>
      <c r="CE40" s="36">
        <v>3242.4032499999989</v>
      </c>
      <c r="CF40" s="36">
        <v>1034.6846933333336</v>
      </c>
      <c r="CI40" s="36"/>
    </row>
    <row r="41" spans="1:88" s="24" customFormat="1" ht="14" x14ac:dyDescent="0.2">
      <c r="A41" s="119" t="s">
        <v>87</v>
      </c>
      <c r="B41" s="38">
        <v>2014</v>
      </c>
      <c r="C41" s="119" t="s">
        <v>86</v>
      </c>
      <c r="D41" s="119" t="s">
        <v>116</v>
      </c>
      <c r="E41" s="119" t="s">
        <v>128</v>
      </c>
      <c r="F41" s="82">
        <v>1</v>
      </c>
      <c r="G41" s="119">
        <v>1160</v>
      </c>
      <c r="H41" s="116">
        <v>-6.1861991416073536</v>
      </c>
      <c r="I41" s="120">
        <v>2.7</v>
      </c>
      <c r="J41" s="119">
        <v>2</v>
      </c>
      <c r="K41" s="116"/>
      <c r="L41" s="54">
        <f t="shared" si="4"/>
        <v>85.331214440346912</v>
      </c>
      <c r="M41" s="54" t="s">
        <v>65</v>
      </c>
      <c r="N41" s="39">
        <f t="shared" si="9"/>
        <v>16.702744444444445</v>
      </c>
      <c r="O41" s="39">
        <v>11.127035503273598</v>
      </c>
      <c r="P41" s="39">
        <f t="shared" si="6"/>
        <v>1537.6216374999999</v>
      </c>
      <c r="Q41" s="39">
        <v>106.82596167748625</v>
      </c>
      <c r="R41" s="98">
        <f>N41/P41</f>
        <v>1.0862714231572099E-2</v>
      </c>
      <c r="S41" s="37">
        <f>R41*SQRT((O41/N41)^2+(Q41/P41)^2)</f>
        <v>7.2757697455948225E-3</v>
      </c>
      <c r="T41" s="39">
        <f t="shared" si="3"/>
        <v>-1.9640616454181075</v>
      </c>
      <c r="U41" s="39"/>
      <c r="V41" s="119">
        <v>5</v>
      </c>
      <c r="W41" s="116">
        <v>50.503999999999998</v>
      </c>
      <c r="X41" s="116">
        <v>1.8851199999999999</v>
      </c>
      <c r="Y41" s="116">
        <v>13.346</v>
      </c>
      <c r="Z41" s="116">
        <v>11.232000000000001</v>
      </c>
      <c r="AA41" s="116">
        <v>0.19216</v>
      </c>
      <c r="AB41" s="116">
        <v>7.2060000000000004</v>
      </c>
      <c r="AC41" s="116">
        <v>10.486000000000001</v>
      </c>
      <c r="AD41" s="116">
        <v>3.1480000000000001</v>
      </c>
      <c r="AE41" s="116">
        <v>0.12279999999999999</v>
      </c>
      <c r="AF41" s="116">
        <v>0.17526</v>
      </c>
      <c r="AG41" s="39"/>
      <c r="AH41" s="116"/>
      <c r="AI41" s="116"/>
      <c r="AJ41" s="116">
        <v>98.297339999999991</v>
      </c>
      <c r="AK41" s="116"/>
      <c r="AL41" s="119">
        <v>8</v>
      </c>
      <c r="AM41" s="40"/>
      <c r="AN41" s="37"/>
      <c r="AO41" s="37"/>
      <c r="AP41" s="40">
        <v>2021.0250000000001</v>
      </c>
      <c r="AQ41" s="37"/>
      <c r="AR41" s="40"/>
      <c r="AS41" s="37"/>
      <c r="AT41" s="56">
        <v>1537.6216374999999</v>
      </c>
      <c r="AU41" s="40">
        <v>1632.7651333333333</v>
      </c>
      <c r="AV41" s="40">
        <v>190.07218749999998</v>
      </c>
      <c r="AW41" s="40"/>
      <c r="AX41" s="40"/>
      <c r="AY41" s="40">
        <v>255.12922499999999</v>
      </c>
      <c r="AZ41" s="40">
        <v>20.861649999999997</v>
      </c>
      <c r="BA41" s="40">
        <v>47.529812499999998</v>
      </c>
      <c r="BB41" s="40">
        <v>597.6742375</v>
      </c>
      <c r="BC41" s="40">
        <v>3658.8845750000005</v>
      </c>
      <c r="BD41" s="40">
        <v>1589.9498874999999</v>
      </c>
      <c r="BE41" s="40"/>
      <c r="BF41" s="119">
        <v>8</v>
      </c>
      <c r="BG41" s="74">
        <f>100*(BN41/40.3/(BN41/40.3+BL41/71.8))</f>
        <v>85.331214440346912</v>
      </c>
      <c r="BH41" s="75">
        <f>BG41/100</f>
        <v>0.85331214440346914</v>
      </c>
      <c r="BI41" s="116">
        <v>39.473750000000003</v>
      </c>
      <c r="BJ41" s="116"/>
      <c r="BK41" s="116"/>
      <c r="BL41" s="116">
        <v>13.901249999999999</v>
      </c>
      <c r="BM41" s="116">
        <v>0.23593749999999999</v>
      </c>
      <c r="BN41" s="116">
        <v>45.388750000000002</v>
      </c>
      <c r="BO41" s="116">
        <v>0.30635000000000001</v>
      </c>
      <c r="BP41" s="39"/>
      <c r="BQ41" s="56"/>
      <c r="BR41" s="116"/>
      <c r="BS41" s="116">
        <v>0.39044999999999996</v>
      </c>
      <c r="BT41" s="116">
        <v>99.696487499999989</v>
      </c>
      <c r="BU41" s="116"/>
      <c r="BV41" s="119">
        <v>9</v>
      </c>
      <c r="BW41" s="40">
        <v>156.25555555555556</v>
      </c>
      <c r="BX41" s="119"/>
      <c r="BY41" s="119"/>
      <c r="BZ41" s="40">
        <v>2863.266666666666</v>
      </c>
      <c r="CA41" s="119"/>
      <c r="CB41" s="119"/>
      <c r="CC41" s="56">
        <v>16.702744444444445</v>
      </c>
      <c r="CD41" s="40">
        <v>255.40674999999999</v>
      </c>
      <c r="CE41" s="40">
        <v>3533.4717555555558</v>
      </c>
      <c r="CF41" s="40">
        <v>1236.1360777777777</v>
      </c>
      <c r="CG41" s="119"/>
      <c r="CH41" s="119"/>
      <c r="CI41" s="40"/>
      <c r="CJ41" s="119"/>
    </row>
    <row r="42" spans="1:88" s="24" customFormat="1" ht="14" x14ac:dyDescent="0.2">
      <c r="A42" s="29" t="s">
        <v>87</v>
      </c>
      <c r="B42" s="28">
        <v>2014</v>
      </c>
      <c r="C42" s="29" t="s">
        <v>130</v>
      </c>
      <c r="D42" s="24" t="s">
        <v>129</v>
      </c>
      <c r="E42" s="24" t="s">
        <v>131</v>
      </c>
      <c r="F42" s="80">
        <v>1</v>
      </c>
      <c r="G42" s="24">
        <v>1160</v>
      </c>
      <c r="H42" s="2">
        <v>-8.896761741816599</v>
      </c>
      <c r="I42" s="4">
        <v>0</v>
      </c>
      <c r="J42" s="24">
        <v>-0.7</v>
      </c>
      <c r="K42" s="2"/>
      <c r="L42" s="42">
        <f t="shared" ref="L42:L53" si="10">BG42</f>
        <v>82.191599407326947</v>
      </c>
      <c r="M42" s="42" t="s">
        <v>65</v>
      </c>
      <c r="N42" s="34">
        <f t="shared" ref="N42:N53" si="11">CC42</f>
        <v>131.1437</v>
      </c>
      <c r="O42" s="34">
        <v>34.197531555696699</v>
      </c>
      <c r="P42" s="34">
        <f t="shared" ref="P42:P53" si="12">AT42</f>
        <v>996.7122489285714</v>
      </c>
      <c r="Q42" s="34">
        <v>166.90342538024538</v>
      </c>
      <c r="R42" s="41">
        <f t="shared" ref="R42:R53" si="13">N42/P42</f>
        <v>0.13157629008871377</v>
      </c>
      <c r="S42" s="32">
        <f t="shared" ref="S42:S53" si="14">R42*SQRT((O42/N42)^2+(Q42/P42)^2)</f>
        <v>4.0775617589328357E-2</v>
      </c>
      <c r="T42" s="34">
        <f t="shared" si="3"/>
        <v>-0.88082236308790074</v>
      </c>
      <c r="U42" s="34"/>
      <c r="V42" s="24">
        <v>4</v>
      </c>
      <c r="W42" s="2">
        <v>54.878151977514548</v>
      </c>
      <c r="X42" s="2">
        <v>0.92391891891891875</v>
      </c>
      <c r="Y42" s="2">
        <v>14.571300685838045</v>
      </c>
      <c r="Z42" s="2">
        <v>8.4150381423982878</v>
      </c>
      <c r="AA42" s="2">
        <v>0.14429848548590662</v>
      </c>
      <c r="AB42" s="2">
        <v>6.0896905463613695</v>
      </c>
      <c r="AC42" s="2">
        <v>9.3770418604651162</v>
      </c>
      <c r="AD42" s="2">
        <v>2.9250716560509549</v>
      </c>
      <c r="AE42" s="2">
        <v>0.59357711289327564</v>
      </c>
      <c r="AF42" s="2">
        <v>9.579734620024126E-2</v>
      </c>
      <c r="AG42" s="52"/>
      <c r="AH42" s="2">
        <v>0.11662499999999999</v>
      </c>
      <c r="AI42" s="2"/>
      <c r="AJ42" s="2">
        <v>98.130511732126664</v>
      </c>
      <c r="AK42" s="2"/>
      <c r="AL42" s="24">
        <v>7</v>
      </c>
      <c r="AM42" s="36"/>
      <c r="AN42" s="81"/>
      <c r="AO42" s="81"/>
      <c r="AP42" s="36">
        <v>1147.1161428571399</v>
      </c>
      <c r="AQ42" s="81"/>
      <c r="AR42" s="35"/>
      <c r="AS42" s="81"/>
      <c r="AT42" s="55">
        <v>996.7122489285714</v>
      </c>
      <c r="AU42" s="36">
        <v>1175.7536821428571</v>
      </c>
      <c r="AV42" s="36">
        <v>76.971274062500001</v>
      </c>
      <c r="AW42" s="36"/>
      <c r="AX42" s="36"/>
      <c r="AY42" s="36">
        <v>265.25308392857147</v>
      </c>
      <c r="AZ42" s="36">
        <v>14.923952142857139</v>
      </c>
      <c r="BA42" s="36">
        <v>17.182324642857136</v>
      </c>
      <c r="BB42" s="36">
        <v>441.73245464285708</v>
      </c>
      <c r="BC42" s="36">
        <v>2467.033927142857</v>
      </c>
      <c r="BD42" s="36">
        <v>1978.8395564285722</v>
      </c>
      <c r="BE42" s="36"/>
      <c r="BF42" s="24">
        <v>20</v>
      </c>
      <c r="BG42" s="72">
        <f t="shared" ref="BG42:BG53" si="15">100*(BN42/40.3/(BN42/40.3+BL42/71.8))</f>
        <v>82.191599407326947</v>
      </c>
      <c r="BH42" s="73">
        <f t="shared" ref="BH42:BH53" si="16">BG42/100</f>
        <v>0.82191599407326943</v>
      </c>
      <c r="BI42" s="2">
        <v>38.403499999999994</v>
      </c>
      <c r="BJ42" s="2"/>
      <c r="BK42" s="2"/>
      <c r="BL42" s="2">
        <v>17.047499999999999</v>
      </c>
      <c r="BM42" s="2">
        <v>0.24371000000000001</v>
      </c>
      <c r="BN42" s="2">
        <v>44.161500000000004</v>
      </c>
      <c r="BO42" s="2">
        <v>0.28370499999999998</v>
      </c>
      <c r="BP42" s="52"/>
      <c r="BQ42" s="76"/>
      <c r="BR42" s="2"/>
      <c r="BS42" s="2">
        <v>0.26627000000000001</v>
      </c>
      <c r="BT42" s="2">
        <v>100.40618500000001</v>
      </c>
      <c r="BU42" s="2"/>
      <c r="BV42" s="24">
        <v>8</v>
      </c>
      <c r="BW42" s="36">
        <v>103.76725</v>
      </c>
      <c r="BZ42" s="36">
        <v>2827.2124999999996</v>
      </c>
      <c r="CC42" s="55">
        <v>131.1437</v>
      </c>
      <c r="CD42" s="36">
        <v>507.09428750000001</v>
      </c>
      <c r="CE42" s="36">
        <v>2381.4214124999999</v>
      </c>
      <c r="CF42" s="36">
        <v>1948.1478750000001</v>
      </c>
      <c r="CI42" s="2">
        <v>0.31840875000000002</v>
      </c>
    </row>
    <row r="43" spans="1:88" s="24" customFormat="1" ht="14" x14ac:dyDescent="0.2">
      <c r="A43" s="29" t="s">
        <v>87</v>
      </c>
      <c r="B43" s="28">
        <v>2014</v>
      </c>
      <c r="C43" s="29" t="s">
        <v>130</v>
      </c>
      <c r="D43" s="24" t="s">
        <v>129</v>
      </c>
      <c r="E43" s="24" t="s">
        <v>132</v>
      </c>
      <c r="F43" s="80">
        <v>1</v>
      </c>
      <c r="G43" s="24">
        <v>1155</v>
      </c>
      <c r="H43" s="2">
        <v>-8.9588129632283398</v>
      </c>
      <c r="I43" s="4">
        <v>0</v>
      </c>
      <c r="J43" s="24">
        <v>-0.7</v>
      </c>
      <c r="K43" s="2"/>
      <c r="L43" s="42">
        <f t="shared" si="10"/>
        <v>80.998259464966196</v>
      </c>
      <c r="M43" s="42" t="s">
        <v>65</v>
      </c>
      <c r="N43" s="34">
        <f t="shared" si="11"/>
        <v>134.97973999999999</v>
      </c>
      <c r="O43" s="34">
        <v>20.41226704391276</v>
      </c>
      <c r="P43" s="34">
        <f t="shared" si="12"/>
        <v>1400.8590333333334</v>
      </c>
      <c r="Q43" s="34">
        <v>31.02749330271352</v>
      </c>
      <c r="R43" s="41">
        <f t="shared" si="13"/>
        <v>9.6354977044918452E-2</v>
      </c>
      <c r="S43" s="32">
        <f t="shared" si="14"/>
        <v>1.4726708747303141E-2</v>
      </c>
      <c r="T43" s="34">
        <f t="shared" si="3"/>
        <v>-1.0161258477203186</v>
      </c>
      <c r="U43" s="34"/>
      <c r="V43" s="24">
        <v>3</v>
      </c>
      <c r="W43" s="2">
        <v>54.741264806263793</v>
      </c>
      <c r="X43" s="2">
        <v>0.96505945945945937</v>
      </c>
      <c r="Y43" s="2">
        <v>14.34936830706293</v>
      </c>
      <c r="Z43" s="2">
        <v>8.770406852248394</v>
      </c>
      <c r="AA43" s="2">
        <v>0.1705763567522087</v>
      </c>
      <c r="AB43" s="2">
        <v>5.8027658127408754</v>
      </c>
      <c r="AC43" s="2">
        <v>9.1965519379844967</v>
      </c>
      <c r="AD43" s="2">
        <v>3.0046815286624202</v>
      </c>
      <c r="AE43" s="2">
        <v>0.6576027143738431</v>
      </c>
      <c r="AF43" s="2">
        <v>9.5015681544028951E-2</v>
      </c>
      <c r="AG43" s="52"/>
      <c r="AH43" s="2">
        <v>9.3399999999999997E-2</v>
      </c>
      <c r="AI43" s="2"/>
      <c r="AJ43" s="2">
        <v>97.846693457092442</v>
      </c>
      <c r="AK43" s="2"/>
      <c r="AL43" s="24">
        <v>3</v>
      </c>
      <c r="AM43" s="36"/>
      <c r="AN43" s="81"/>
      <c r="AO43" s="81"/>
      <c r="AP43" s="36">
        <v>1497.2333333333336</v>
      </c>
      <c r="AQ43" s="81"/>
      <c r="AR43" s="35"/>
      <c r="AS43" s="81"/>
      <c r="AT43" s="55">
        <v>1400.8590333333334</v>
      </c>
      <c r="AU43" s="36">
        <v>1730.7465666666667</v>
      </c>
      <c r="AV43" s="36">
        <v>88.633266666666671</v>
      </c>
      <c r="AW43" s="36"/>
      <c r="AX43" s="36"/>
      <c r="AY43" s="36">
        <v>361.88599999999997</v>
      </c>
      <c r="AZ43" s="36">
        <v>16.538866666666667</v>
      </c>
      <c r="BA43" s="36">
        <v>28.716666666666669</v>
      </c>
      <c r="BB43" s="36">
        <v>711.02003333333334</v>
      </c>
      <c r="BC43" s="36">
        <v>3826.3833333333332</v>
      </c>
      <c r="BD43" s="36">
        <v>2647.849733333333</v>
      </c>
      <c r="BE43" s="36"/>
      <c r="BF43" s="24">
        <v>21</v>
      </c>
      <c r="BG43" s="72">
        <f t="shared" si="15"/>
        <v>80.998259464966196</v>
      </c>
      <c r="BH43" s="73">
        <f t="shared" si="16"/>
        <v>0.80998259464966194</v>
      </c>
      <c r="BI43" s="2">
        <v>38.343499999999992</v>
      </c>
      <c r="BJ43" s="2"/>
      <c r="BK43" s="2"/>
      <c r="BL43" s="2">
        <v>17.931000000000001</v>
      </c>
      <c r="BM43" s="2">
        <v>0.25757999999999998</v>
      </c>
      <c r="BN43" s="2">
        <v>42.900999999999996</v>
      </c>
      <c r="BO43" s="2">
        <v>0.29921999999999993</v>
      </c>
      <c r="BP43" s="52"/>
      <c r="BQ43" s="76"/>
      <c r="BR43" s="2"/>
      <c r="BS43" s="2">
        <v>0.24679000000000001</v>
      </c>
      <c r="BT43" s="2">
        <v>99.979089999999999</v>
      </c>
      <c r="BU43" s="2"/>
      <c r="BV43" s="24">
        <v>5</v>
      </c>
      <c r="BW43" s="36">
        <v>106.4502</v>
      </c>
      <c r="BZ43" s="36">
        <v>2919.3799999999997</v>
      </c>
      <c r="CC43" s="55">
        <v>134.97973999999999</v>
      </c>
      <c r="CD43" s="36">
        <v>510.13037999999983</v>
      </c>
      <c r="CE43" s="36">
        <v>2325.02</v>
      </c>
      <c r="CF43" s="36">
        <v>1910.0537999999999</v>
      </c>
      <c r="CI43" s="2">
        <v>0.221418</v>
      </c>
    </row>
    <row r="44" spans="1:88" s="24" customFormat="1" ht="14" x14ac:dyDescent="0.2">
      <c r="A44" s="29" t="s">
        <v>87</v>
      </c>
      <c r="B44" s="28">
        <v>2014</v>
      </c>
      <c r="C44" s="29" t="s">
        <v>130</v>
      </c>
      <c r="D44" s="24" t="s">
        <v>129</v>
      </c>
      <c r="E44" s="24" t="s">
        <v>133</v>
      </c>
      <c r="F44" s="80">
        <v>1</v>
      </c>
      <c r="G44" s="24">
        <v>1160</v>
      </c>
      <c r="H44" s="2">
        <v>-8.896761741816599</v>
      </c>
      <c r="I44" s="4">
        <v>0</v>
      </c>
      <c r="J44" s="24">
        <v>-0.7</v>
      </c>
      <c r="K44" s="2"/>
      <c r="L44" s="42">
        <f t="shared" si="10"/>
        <v>81.508496174021815</v>
      </c>
      <c r="M44" s="42" t="s">
        <v>65</v>
      </c>
      <c r="N44" s="34">
        <f t="shared" si="11"/>
        <v>134.73077692307689</v>
      </c>
      <c r="O44" s="34">
        <v>28.093916761124653</v>
      </c>
      <c r="P44" s="34">
        <f t="shared" si="12"/>
        <v>1267.5718096111109</v>
      </c>
      <c r="Q44" s="34">
        <v>396.70290863137677</v>
      </c>
      <c r="R44" s="41">
        <f t="shared" si="13"/>
        <v>0.10629044911026547</v>
      </c>
      <c r="S44" s="32">
        <f t="shared" si="14"/>
        <v>3.997226110344991E-2</v>
      </c>
      <c r="T44" s="34">
        <f t="shared" si="3"/>
        <v>-0.97350575791378002</v>
      </c>
      <c r="U44" s="34"/>
      <c r="V44" s="24">
        <v>3</v>
      </c>
      <c r="W44" s="2">
        <v>54.714057418189107</v>
      </c>
      <c r="X44" s="2">
        <v>0.87272767940354135</v>
      </c>
      <c r="Y44" s="2">
        <v>14.417133918902659</v>
      </c>
      <c r="Z44" s="2">
        <v>8.6589186295503211</v>
      </c>
      <c r="AA44" s="2">
        <v>0.14439840134623474</v>
      </c>
      <c r="AB44" s="2">
        <v>6.1883926547268189</v>
      </c>
      <c r="AC44" s="2">
        <v>9.5136744186046531</v>
      </c>
      <c r="AD44" s="2">
        <v>2.963694267515923</v>
      </c>
      <c r="AE44" s="2">
        <v>0.62590335184042756</v>
      </c>
      <c r="AF44" s="2">
        <v>0.13609650180940894</v>
      </c>
      <c r="AG44" s="52"/>
      <c r="AH44" s="2">
        <v>9.0933333333333352E-2</v>
      </c>
      <c r="AI44" s="2"/>
      <c r="AJ44" s="2">
        <v>98.325930575222401</v>
      </c>
      <c r="AK44" s="2"/>
      <c r="AL44" s="24">
        <v>9</v>
      </c>
      <c r="AM44" s="36"/>
      <c r="AN44" s="81"/>
      <c r="AO44" s="81"/>
      <c r="AP44" s="36">
        <v>1357.1491913888899</v>
      </c>
      <c r="AQ44" s="81"/>
      <c r="AR44" s="35"/>
      <c r="AS44" s="81"/>
      <c r="AT44" s="55">
        <v>1267.5718096111109</v>
      </c>
      <c r="AU44" s="36">
        <v>1514.536070005556</v>
      </c>
      <c r="AV44" s="36">
        <v>88.748000000000005</v>
      </c>
      <c r="AW44" s="36"/>
      <c r="AX44" s="36"/>
      <c r="AY44" s="36">
        <v>285.94692062777779</v>
      </c>
      <c r="AZ44" s="36">
        <v>15.30625833333333</v>
      </c>
      <c r="BA44" s="36">
        <v>23.119389391666672</v>
      </c>
      <c r="BB44" s="36">
        <v>583.94730193333328</v>
      </c>
      <c r="BC44" s="36">
        <v>3037.0922557472218</v>
      </c>
      <c r="BD44" s="36">
        <v>2070.152970947222</v>
      </c>
      <c r="BE44" s="36"/>
      <c r="BF44" s="24">
        <v>20</v>
      </c>
      <c r="BG44" s="72">
        <f t="shared" si="15"/>
        <v>81.508496174021815</v>
      </c>
      <c r="BH44" s="73">
        <f t="shared" si="16"/>
        <v>0.81508496174021816</v>
      </c>
      <c r="BI44" s="2">
        <v>38.255499999999998</v>
      </c>
      <c r="BJ44" s="2"/>
      <c r="BK44" s="2"/>
      <c r="BL44" s="2">
        <v>17.515499999999999</v>
      </c>
      <c r="BM44" s="2">
        <v>0.25096999999999997</v>
      </c>
      <c r="BN44" s="2">
        <v>43.334500000000006</v>
      </c>
      <c r="BO44" s="2">
        <v>0.27974499999999997</v>
      </c>
      <c r="BP44" s="52"/>
      <c r="BQ44" s="76"/>
      <c r="BR44" s="2"/>
      <c r="BS44" s="2">
        <v>0.28598000000000001</v>
      </c>
      <c r="BT44" s="2">
        <v>99.922195000000002</v>
      </c>
      <c r="BU44" s="2"/>
      <c r="BV44" s="24">
        <v>13</v>
      </c>
      <c r="BW44" s="36">
        <v>86.335615384615409</v>
      </c>
      <c r="BZ44" s="36">
        <v>2760.1615384615402</v>
      </c>
      <c r="CC44" s="55">
        <v>134.73077692307689</v>
      </c>
      <c r="CD44" s="36">
        <v>479.66222307692317</v>
      </c>
      <c r="CE44" s="36">
        <v>2312.6751923076936</v>
      </c>
      <c r="CF44" s="36">
        <v>1882.6344461538454</v>
      </c>
      <c r="CI44" s="2"/>
    </row>
    <row r="45" spans="1:88" s="24" customFormat="1" ht="14" x14ac:dyDescent="0.2">
      <c r="A45" s="29" t="s">
        <v>87</v>
      </c>
      <c r="B45" s="28">
        <v>2014</v>
      </c>
      <c r="C45" s="29" t="s">
        <v>130</v>
      </c>
      <c r="D45" s="24" t="s">
        <v>129</v>
      </c>
      <c r="E45" s="24" t="s">
        <v>134</v>
      </c>
      <c r="F45" s="80">
        <v>1</v>
      </c>
      <c r="G45" s="24">
        <v>1165</v>
      </c>
      <c r="H45" s="2">
        <v>-8.8351025663492901</v>
      </c>
      <c r="I45" s="4">
        <v>0</v>
      </c>
      <c r="J45" s="24">
        <v>-0.7</v>
      </c>
      <c r="K45" s="2"/>
      <c r="L45" s="42">
        <f t="shared" si="10"/>
        <v>83.019790805933198</v>
      </c>
      <c r="M45" s="42" t="s">
        <v>65</v>
      </c>
      <c r="N45" s="34">
        <f t="shared" si="11"/>
        <v>121.52831999999999</v>
      </c>
      <c r="O45" s="34">
        <v>29.439931014010934</v>
      </c>
      <c r="P45" s="34">
        <f t="shared" si="12"/>
        <v>1373.8262166666671</v>
      </c>
      <c r="Q45" s="34">
        <v>164.55980782727636</v>
      </c>
      <c r="R45" s="41">
        <f t="shared" si="13"/>
        <v>8.8459747328789362E-2</v>
      </c>
      <c r="S45" s="32">
        <f t="shared" si="14"/>
        <v>2.3905680556936343E-2</v>
      </c>
      <c r="T45" s="34">
        <f t="shared" si="3"/>
        <v>-1.053254305457815</v>
      </c>
      <c r="U45" s="34"/>
      <c r="V45" s="24">
        <v>5</v>
      </c>
      <c r="W45" s="2">
        <v>54.254252559726957</v>
      </c>
      <c r="X45" s="2">
        <v>0.8324864119291705</v>
      </c>
      <c r="Y45" s="2">
        <v>14.732921670075802</v>
      </c>
      <c r="Z45" s="2">
        <v>8.5715861884368305</v>
      </c>
      <c r="AA45" s="2">
        <v>0.14303954564577198</v>
      </c>
      <c r="AB45" s="2">
        <v>6.5795284515982768</v>
      </c>
      <c r="AC45" s="2">
        <v>9.8780279069767438</v>
      </c>
      <c r="AD45" s="2">
        <v>2.7751528662420379</v>
      </c>
      <c r="AE45" s="2">
        <v>0.51858210980875996</v>
      </c>
      <c r="AF45" s="2">
        <v>0.13795512665862486</v>
      </c>
      <c r="AG45" s="52"/>
      <c r="AH45" s="2">
        <v>8.9139999999999997E-2</v>
      </c>
      <c r="AI45" s="2"/>
      <c r="AJ45" s="2">
        <v>98.512672837098975</v>
      </c>
      <c r="AK45" s="2"/>
      <c r="AL45" s="24">
        <v>6</v>
      </c>
      <c r="AM45" s="36"/>
      <c r="AN45" s="81"/>
      <c r="AO45" s="81"/>
      <c r="AP45" s="36">
        <v>1565.4833333333302</v>
      </c>
      <c r="AQ45" s="81"/>
      <c r="AR45" s="35"/>
      <c r="AS45" s="81"/>
      <c r="AT45" s="55">
        <v>1373.8262166666671</v>
      </c>
      <c r="AU45" s="36">
        <v>1691.7579666666672</v>
      </c>
      <c r="AV45" s="36">
        <v>105.48548333333329</v>
      </c>
      <c r="AW45" s="36"/>
      <c r="AX45" s="36"/>
      <c r="AY45" s="36">
        <v>361.57866666666666</v>
      </c>
      <c r="AZ45" s="36">
        <v>20.073666666666671</v>
      </c>
      <c r="BA45" s="36">
        <v>24.18365</v>
      </c>
      <c r="BB45" s="36">
        <v>619.58950000000004</v>
      </c>
      <c r="BC45" s="36">
        <v>3257.0475500000011</v>
      </c>
      <c r="BD45" s="36">
        <v>2274.9266333333335</v>
      </c>
      <c r="BE45" s="36"/>
      <c r="BF45" s="24">
        <v>20</v>
      </c>
      <c r="BG45" s="72">
        <f t="shared" si="15"/>
        <v>83.019790805933198</v>
      </c>
      <c r="BH45" s="73">
        <f t="shared" si="16"/>
        <v>0.83019790805933202</v>
      </c>
      <c r="BI45" s="2">
        <v>38.467500000000001</v>
      </c>
      <c r="BJ45" s="2"/>
      <c r="BK45" s="2"/>
      <c r="BL45" s="2">
        <v>16.2895</v>
      </c>
      <c r="BM45" s="2">
        <v>0.23654000000000011</v>
      </c>
      <c r="BN45" s="2">
        <v>44.701999999999998</v>
      </c>
      <c r="BO45" s="2">
        <v>0.26232</v>
      </c>
      <c r="BP45" s="52"/>
      <c r="BQ45" s="76"/>
      <c r="BR45" s="2"/>
      <c r="BS45" s="2">
        <v>0.36029999999999995</v>
      </c>
      <c r="BT45" s="2">
        <v>100.31815999999999</v>
      </c>
      <c r="BU45" s="2"/>
      <c r="BV45" s="24">
        <v>15</v>
      </c>
      <c r="BW45" s="36">
        <v>76.724000000000004</v>
      </c>
      <c r="BZ45" s="36">
        <v>2454.21333333333</v>
      </c>
      <c r="CC45" s="55">
        <v>121.52831999999999</v>
      </c>
      <c r="CD45" s="36">
        <v>415.86890000000011</v>
      </c>
      <c r="CE45" s="36">
        <v>2481.7463400000001</v>
      </c>
      <c r="CF45" s="36">
        <v>1939.4066666666674</v>
      </c>
      <c r="CI45" s="2"/>
    </row>
    <row r="46" spans="1:88" s="24" customFormat="1" ht="14" x14ac:dyDescent="0.2">
      <c r="A46" s="29" t="s">
        <v>87</v>
      </c>
      <c r="B46" s="28">
        <v>2014</v>
      </c>
      <c r="C46" s="29" t="s">
        <v>130</v>
      </c>
      <c r="D46" s="24" t="s">
        <v>129</v>
      </c>
      <c r="E46" s="24" t="s">
        <v>135</v>
      </c>
      <c r="F46" s="80">
        <v>1</v>
      </c>
      <c r="G46" s="24">
        <v>1160</v>
      </c>
      <c r="H46" s="2">
        <v>-8.896761741816599</v>
      </c>
      <c r="I46" s="4">
        <v>0</v>
      </c>
      <c r="J46" s="24">
        <v>-0.7</v>
      </c>
      <c r="K46" s="2"/>
      <c r="L46" s="42">
        <f t="shared" si="10"/>
        <v>82.505007484869395</v>
      </c>
      <c r="M46" s="42" t="s">
        <v>65</v>
      </c>
      <c r="N46" s="34">
        <f t="shared" si="11"/>
        <v>115.36581428571431</v>
      </c>
      <c r="O46" s="34">
        <v>15.737948594582098</v>
      </c>
      <c r="P46" s="34">
        <f t="shared" si="12"/>
        <v>1421.6239499999999</v>
      </c>
      <c r="Q46" s="34">
        <v>178.58658564460424</v>
      </c>
      <c r="R46" s="41">
        <f t="shared" si="13"/>
        <v>8.1150725046320663E-2</v>
      </c>
      <c r="S46" s="32">
        <f t="shared" si="14"/>
        <v>1.5049156803710106E-2</v>
      </c>
      <c r="T46" s="34">
        <f t="shared" si="3"/>
        <v>-1.0907075955887104</v>
      </c>
      <c r="U46" s="34"/>
      <c r="V46" s="24">
        <v>4</v>
      </c>
      <c r="W46" s="2">
        <v>54.862847821722546</v>
      </c>
      <c r="X46" s="2">
        <v>0.88501453867660762</v>
      </c>
      <c r="Y46" s="2">
        <v>14.599254000721935</v>
      </c>
      <c r="Z46" s="2">
        <v>8.7193080835117769</v>
      </c>
      <c r="AA46" s="2">
        <v>0.14273979806478757</v>
      </c>
      <c r="AB46" s="2">
        <v>6.4913851734300607</v>
      </c>
      <c r="AC46" s="2">
        <v>9.7869395348837216</v>
      </c>
      <c r="AD46" s="2">
        <v>2.8233917197452225</v>
      </c>
      <c r="AE46" s="2">
        <v>0.5459157927205428</v>
      </c>
      <c r="AF46" s="2">
        <v>0.13881061519903501</v>
      </c>
      <c r="AG46" s="52"/>
      <c r="AH46" s="2">
        <v>8.274999999999999E-2</v>
      </c>
      <c r="AI46" s="2"/>
      <c r="AJ46" s="2">
        <v>99.078357078676248</v>
      </c>
      <c r="AK46" s="2"/>
      <c r="AL46" s="24">
        <v>4</v>
      </c>
      <c r="AM46" s="36"/>
      <c r="AN46" s="81"/>
      <c r="AO46" s="81"/>
      <c r="AP46" s="36">
        <v>1613.95</v>
      </c>
      <c r="AQ46" s="81"/>
      <c r="AR46" s="35"/>
      <c r="AS46" s="81"/>
      <c r="AT46" s="55">
        <v>1421.6239499999999</v>
      </c>
      <c r="AU46" s="36">
        <v>1824.1256249999999</v>
      </c>
      <c r="AV46" s="36">
        <v>86.545950000000005</v>
      </c>
      <c r="AW46" s="36"/>
      <c r="AX46" s="36"/>
      <c r="AY46" s="36">
        <v>329.06267500000001</v>
      </c>
      <c r="AZ46" s="36">
        <v>21.015374999999999</v>
      </c>
      <c r="BA46" s="36">
        <v>26.27065</v>
      </c>
      <c r="BB46" s="36">
        <v>690.04497499999991</v>
      </c>
      <c r="BC46" s="36">
        <v>3575.3213500000002</v>
      </c>
      <c r="BD46" s="36">
        <v>2181.5793749999998</v>
      </c>
      <c r="BE46" s="36"/>
      <c r="BF46" s="24">
        <v>20</v>
      </c>
      <c r="BG46" s="72">
        <f t="shared" si="15"/>
        <v>82.505007484869395</v>
      </c>
      <c r="BH46" s="73">
        <f t="shared" si="16"/>
        <v>0.82505007484869397</v>
      </c>
      <c r="BI46" s="2">
        <v>38.594999999999999</v>
      </c>
      <c r="BJ46" s="2"/>
      <c r="BK46" s="2"/>
      <c r="BL46" s="2">
        <v>16.727499999999999</v>
      </c>
      <c r="BM46" s="2">
        <v>0.25759499999999991</v>
      </c>
      <c r="BN46" s="2">
        <v>44.277000000000008</v>
      </c>
      <c r="BO46" s="2">
        <v>0.27324000000000004</v>
      </c>
      <c r="BP46" s="52"/>
      <c r="BQ46" s="76"/>
      <c r="BR46" s="2"/>
      <c r="BS46" s="2">
        <v>0.22373499999999996</v>
      </c>
      <c r="BT46" s="2">
        <v>100.35407000000002</v>
      </c>
      <c r="BU46" s="2"/>
      <c r="BV46" s="24">
        <v>9</v>
      </c>
      <c r="BW46" s="36">
        <v>82.997428571428614</v>
      </c>
      <c r="BZ46" s="36">
        <v>2792.4777777777799</v>
      </c>
      <c r="CC46" s="55">
        <v>115.36581428571431</v>
      </c>
      <c r="CD46" s="36">
        <v>448.34047142857139</v>
      </c>
      <c r="CE46" s="36">
        <v>2105.0516444444443</v>
      </c>
      <c r="CF46" s="36">
        <v>1652.1221</v>
      </c>
      <c r="CI46" s="2"/>
    </row>
    <row r="47" spans="1:88" s="24" customFormat="1" ht="14" x14ac:dyDescent="0.2">
      <c r="A47" s="29" t="s">
        <v>87</v>
      </c>
      <c r="B47" s="28">
        <v>2014</v>
      </c>
      <c r="C47" s="29" t="s">
        <v>130</v>
      </c>
      <c r="D47" s="24" t="s">
        <v>129</v>
      </c>
      <c r="E47" s="24" t="s">
        <v>136</v>
      </c>
      <c r="F47" s="80">
        <v>1</v>
      </c>
      <c r="G47" s="24">
        <v>1170</v>
      </c>
      <c r="H47" s="2">
        <v>-8.7738309151250355</v>
      </c>
      <c r="I47" s="4">
        <v>0</v>
      </c>
      <c r="J47" s="24">
        <v>-0.7</v>
      </c>
      <c r="K47" s="2"/>
      <c r="L47" s="42">
        <f t="shared" si="10"/>
        <v>83.429684353037331</v>
      </c>
      <c r="M47" s="42" t="s">
        <v>65</v>
      </c>
      <c r="N47" s="34">
        <f t="shared" si="11"/>
        <v>114.8104625</v>
      </c>
      <c r="O47" s="34">
        <v>28.275900146932415</v>
      </c>
      <c r="P47" s="34">
        <f t="shared" si="12"/>
        <v>1323.1782333333338</v>
      </c>
      <c r="Q47" s="34">
        <v>209.95248586052818</v>
      </c>
      <c r="R47" s="41">
        <f t="shared" si="13"/>
        <v>8.6768705536192911E-2</v>
      </c>
      <c r="S47" s="32">
        <f t="shared" si="14"/>
        <v>2.5420794196829351E-2</v>
      </c>
      <c r="T47" s="34">
        <f t="shared" si="3"/>
        <v>-1.0616368815464865</v>
      </c>
      <c r="U47" s="34"/>
      <c r="V47" s="24">
        <v>5</v>
      </c>
      <c r="W47" s="2">
        <v>53.748195141537835</v>
      </c>
      <c r="X47" s="2">
        <v>0.8671685368126747</v>
      </c>
      <c r="Y47" s="2">
        <v>15.102921910720729</v>
      </c>
      <c r="Z47" s="2">
        <v>9.1606156316916501</v>
      </c>
      <c r="AA47" s="2">
        <v>0.15366259991586034</v>
      </c>
      <c r="AB47" s="2">
        <v>7.1763318975289057</v>
      </c>
      <c r="AC47" s="2">
        <v>9.8557618604651189</v>
      </c>
      <c r="AD47" s="2">
        <v>2.5386878980891718</v>
      </c>
      <c r="AE47" s="2">
        <v>0.44176261566933983</v>
      </c>
      <c r="AF47" s="2">
        <v>0.1061153196622437</v>
      </c>
      <c r="AG47" s="52"/>
      <c r="AH47" s="2">
        <v>9.9079999999999988E-2</v>
      </c>
      <c r="AI47" s="2"/>
      <c r="AJ47" s="2">
        <v>99.25030341209353</v>
      </c>
      <c r="AK47" s="2"/>
      <c r="AL47" s="24">
        <v>6</v>
      </c>
      <c r="AM47" s="36"/>
      <c r="AN47" s="81"/>
      <c r="AO47" s="81"/>
      <c r="AP47" s="36">
        <v>1608.75</v>
      </c>
      <c r="AQ47" s="81"/>
      <c r="AR47" s="35"/>
      <c r="AS47" s="81"/>
      <c r="AT47" s="55">
        <v>1323.1782333333338</v>
      </c>
      <c r="AU47" s="36">
        <v>1633.34935</v>
      </c>
      <c r="AV47" s="36">
        <v>108.19673333333328</v>
      </c>
      <c r="AW47" s="36"/>
      <c r="AX47" s="36"/>
      <c r="AY47" s="36">
        <v>342.02120000000002</v>
      </c>
      <c r="AZ47" s="36">
        <v>18.09546666666667</v>
      </c>
      <c r="BA47" s="36">
        <v>23.081949999999999</v>
      </c>
      <c r="BB47" s="36">
        <v>613.12513333333334</v>
      </c>
      <c r="BC47" s="36">
        <v>3244.4247999999998</v>
      </c>
      <c r="BD47" s="36">
        <v>1994.5173833333329</v>
      </c>
      <c r="BE47" s="36"/>
      <c r="BF47" s="24">
        <v>20</v>
      </c>
      <c r="BG47" s="72">
        <f t="shared" si="15"/>
        <v>83.429684353037331</v>
      </c>
      <c r="BH47" s="73">
        <f t="shared" si="16"/>
        <v>0.83429684353037326</v>
      </c>
      <c r="BI47" s="2">
        <v>38.436</v>
      </c>
      <c r="BJ47" s="2"/>
      <c r="BK47" s="2"/>
      <c r="BL47" s="2">
        <v>15.93</v>
      </c>
      <c r="BM47" s="2">
        <v>0.23633999999999999</v>
      </c>
      <c r="BN47" s="2">
        <v>45.018000000000001</v>
      </c>
      <c r="BO47" s="2">
        <v>0.24750999999999998</v>
      </c>
      <c r="BP47" s="52"/>
      <c r="BQ47" s="76"/>
      <c r="BR47" s="2"/>
      <c r="BS47" s="2">
        <v>0.25048499999999996</v>
      </c>
      <c r="BT47" s="2">
        <v>100.118335</v>
      </c>
      <c r="BU47" s="2"/>
      <c r="BV47" s="24">
        <v>8</v>
      </c>
      <c r="BW47" s="36">
        <v>75.236125000000001</v>
      </c>
      <c r="BZ47" s="36">
        <v>2578.4375</v>
      </c>
      <c r="CC47" s="55">
        <v>114.8104625</v>
      </c>
      <c r="CD47" s="36">
        <v>400.35162500000001</v>
      </c>
      <c r="CE47" s="36">
        <v>2266.4137999999998</v>
      </c>
      <c r="CF47" s="36">
        <v>1620.53935</v>
      </c>
      <c r="CI47" s="2"/>
    </row>
    <row r="48" spans="1:88" s="24" customFormat="1" ht="14" x14ac:dyDescent="0.2">
      <c r="A48" s="29" t="s">
        <v>87</v>
      </c>
      <c r="B48" s="28">
        <v>2014</v>
      </c>
      <c r="C48" s="29" t="s">
        <v>130</v>
      </c>
      <c r="D48" s="24" t="s">
        <v>129</v>
      </c>
      <c r="E48" s="24" t="s">
        <v>137</v>
      </c>
      <c r="F48" s="80">
        <v>1</v>
      </c>
      <c r="G48" s="24">
        <v>1190</v>
      </c>
      <c r="H48" s="2">
        <v>-8.5325313882546165</v>
      </c>
      <c r="I48" s="4">
        <v>0</v>
      </c>
      <c r="J48" s="24">
        <v>-0.7</v>
      </c>
      <c r="K48" s="2"/>
      <c r="L48" s="42">
        <f t="shared" si="10"/>
        <v>87.056097018386225</v>
      </c>
      <c r="M48" s="42" t="s">
        <v>65</v>
      </c>
      <c r="N48" s="34">
        <f t="shared" si="11"/>
        <v>86.653399999999976</v>
      </c>
      <c r="O48" s="34">
        <v>18.409947142005784</v>
      </c>
      <c r="P48" s="34">
        <f t="shared" si="12"/>
        <v>938.8068833333333</v>
      </c>
      <c r="Q48" s="34">
        <v>57.540905155405859</v>
      </c>
      <c r="R48" s="41">
        <f t="shared" si="13"/>
        <v>9.230162404895019E-2</v>
      </c>
      <c r="S48" s="32">
        <f t="shared" si="14"/>
        <v>2.0409676445602414E-2</v>
      </c>
      <c r="T48" s="34">
        <f t="shared" si="3"/>
        <v>-1.0347906574866301</v>
      </c>
      <c r="U48" s="34"/>
      <c r="V48" s="24">
        <v>6</v>
      </c>
      <c r="W48" s="2">
        <v>53.224647105471853</v>
      </c>
      <c r="X48" s="2">
        <v>0.58898598484848486</v>
      </c>
      <c r="Y48" s="2">
        <v>17.17705754875993</v>
      </c>
      <c r="Z48" s="2">
        <v>7.5387814675950722</v>
      </c>
      <c r="AA48" s="2">
        <v>0.11959580838323354</v>
      </c>
      <c r="AB48" s="2">
        <v>7.6733926128590975</v>
      </c>
      <c r="AC48" s="2">
        <v>10.02921803127875</v>
      </c>
      <c r="AD48" s="2">
        <v>2.5677142857142856</v>
      </c>
      <c r="AE48" s="2">
        <v>0.37971949286846279</v>
      </c>
      <c r="AF48" s="2">
        <v>0.10179574948279103</v>
      </c>
      <c r="AG48" s="52"/>
      <c r="AH48" s="2">
        <v>5.7016666666666667E-2</v>
      </c>
      <c r="AI48" s="2"/>
      <c r="AJ48" s="2">
        <v>99.457924753928637</v>
      </c>
      <c r="AK48" s="2"/>
      <c r="AL48" s="24">
        <v>6</v>
      </c>
      <c r="AM48" s="36"/>
      <c r="AN48" s="81"/>
      <c r="AO48" s="81"/>
      <c r="AP48" s="36">
        <v>1339.06666666667</v>
      </c>
      <c r="AQ48" s="81"/>
      <c r="AR48" s="35"/>
      <c r="AS48" s="81"/>
      <c r="AT48" s="55">
        <v>938.8068833333333</v>
      </c>
      <c r="AU48" s="36">
        <v>1204.1358333333328</v>
      </c>
      <c r="AV48" s="36">
        <v>131.92886666666672</v>
      </c>
      <c r="AW48" s="36"/>
      <c r="AX48" s="36"/>
      <c r="AY48" s="36">
        <v>364.61126666666667</v>
      </c>
      <c r="AZ48" s="36">
        <v>12.88195</v>
      </c>
      <c r="BA48" s="36">
        <v>16.50601666666666</v>
      </c>
      <c r="BB48" s="36">
        <v>418.85116666666664</v>
      </c>
      <c r="BC48" s="36">
        <v>2206.7996333333335</v>
      </c>
      <c r="BD48" s="36">
        <v>1630.3571666666671</v>
      </c>
      <c r="BE48" s="36"/>
      <c r="BF48" s="24">
        <v>18</v>
      </c>
      <c r="BG48" s="72">
        <f t="shared" si="15"/>
        <v>87.056097018386225</v>
      </c>
      <c r="BH48" s="73">
        <f t="shared" si="16"/>
        <v>0.87056097018386225</v>
      </c>
      <c r="BI48" s="2">
        <v>39.205555555555549</v>
      </c>
      <c r="BJ48" s="2"/>
      <c r="BK48" s="2"/>
      <c r="BL48" s="2">
        <v>12.593888888888888</v>
      </c>
      <c r="BM48" s="2">
        <v>0.1574888888888889</v>
      </c>
      <c r="BN48" s="2">
        <v>47.541666666666657</v>
      </c>
      <c r="BO48" s="2">
        <v>0.21965555555555555</v>
      </c>
      <c r="BP48" s="52"/>
      <c r="BQ48" s="76"/>
      <c r="BR48" s="2"/>
      <c r="BS48" s="2">
        <v>0.43869999999999998</v>
      </c>
      <c r="BT48" s="2">
        <v>100.15695555555554</v>
      </c>
      <c r="BU48" s="2"/>
      <c r="BV48" s="24">
        <v>8</v>
      </c>
      <c r="BW48" s="36">
        <v>69.478125000000006</v>
      </c>
      <c r="BZ48" s="36">
        <v>1929.4749999999999</v>
      </c>
      <c r="CC48" s="55">
        <v>86.653399999999976</v>
      </c>
      <c r="CD48" s="36">
        <v>333.61908749999998</v>
      </c>
      <c r="CE48" s="36">
        <v>2803.8185625000001</v>
      </c>
      <c r="CF48" s="36">
        <v>1678.3215499999999</v>
      </c>
      <c r="CI48" s="2"/>
    </row>
    <row r="49" spans="1:88" s="24" customFormat="1" ht="14" x14ac:dyDescent="0.2">
      <c r="A49" s="24" t="s">
        <v>87</v>
      </c>
      <c r="B49" s="28">
        <v>2014</v>
      </c>
      <c r="C49" s="24" t="s">
        <v>130</v>
      </c>
      <c r="D49" s="24" t="s">
        <v>129</v>
      </c>
      <c r="E49" s="24" t="s">
        <v>138</v>
      </c>
      <c r="F49" s="80">
        <v>1</v>
      </c>
      <c r="G49" s="24">
        <v>1180</v>
      </c>
      <c r="H49" s="2">
        <v>-8.6524324251268858</v>
      </c>
      <c r="I49" s="4">
        <v>0</v>
      </c>
      <c r="J49" s="24">
        <v>-0.7</v>
      </c>
      <c r="K49" s="2"/>
      <c r="L49" s="25">
        <f t="shared" si="10"/>
        <v>85.332881484916584</v>
      </c>
      <c r="M49" s="25" t="s">
        <v>65</v>
      </c>
      <c r="N49" s="52">
        <f t="shared" si="11"/>
        <v>98.002214285714274</v>
      </c>
      <c r="O49" s="52">
        <v>20.221996259001305</v>
      </c>
      <c r="P49" s="52">
        <f t="shared" si="12"/>
        <v>1130.6222</v>
      </c>
      <c r="Q49" s="52">
        <v>252.2481214818132</v>
      </c>
      <c r="R49" s="99">
        <f t="shared" si="13"/>
        <v>8.6679895623590505E-2</v>
      </c>
      <c r="S49" s="81">
        <f t="shared" si="14"/>
        <v>2.634173634715032E-2</v>
      </c>
      <c r="T49" s="34">
        <f t="shared" si="3"/>
        <v>-1.0620816203116794</v>
      </c>
      <c r="U49" s="34"/>
      <c r="V49" s="24">
        <v>5</v>
      </c>
      <c r="W49" s="2">
        <v>53.40505200945627</v>
      </c>
      <c r="X49" s="2">
        <v>0.67311568402631095</v>
      </c>
      <c r="Y49" s="2">
        <v>15.825403302752296</v>
      </c>
      <c r="Z49" s="2">
        <v>8.5582167889160576</v>
      </c>
      <c r="AA49" s="2">
        <v>0.14834671439529531</v>
      </c>
      <c r="AB49" s="2">
        <v>7.7439157036029913</v>
      </c>
      <c r="AC49" s="2">
        <v>9.8638678899082599</v>
      </c>
      <c r="AD49" s="2">
        <v>2.6155636363636359</v>
      </c>
      <c r="AE49" s="2">
        <v>0.39447780403562993</v>
      </c>
      <c r="AF49" s="2">
        <v>8.3687534626038784E-2</v>
      </c>
      <c r="AG49" s="52"/>
      <c r="AH49" s="2">
        <v>5.7600000000000005E-2</v>
      </c>
      <c r="AI49" s="2"/>
      <c r="AJ49" s="2">
        <v>99.369247068082785</v>
      </c>
      <c r="AK49" s="2"/>
      <c r="AL49" s="24">
        <v>6</v>
      </c>
      <c r="AM49" s="36"/>
      <c r="AN49" s="81"/>
      <c r="AO49" s="81"/>
      <c r="AP49" s="36">
        <v>1448.0000000000002</v>
      </c>
      <c r="AQ49" s="81"/>
      <c r="AR49" s="36"/>
      <c r="AS49" s="81"/>
      <c r="AT49" s="55">
        <v>1130.6222</v>
      </c>
      <c r="AU49" s="36">
        <v>1503.864516666667</v>
      </c>
      <c r="AV49" s="36">
        <v>104.2165</v>
      </c>
      <c r="AW49" s="36"/>
      <c r="AX49" s="36"/>
      <c r="AY49" s="36">
        <v>342.47101666666657</v>
      </c>
      <c r="AZ49" s="36">
        <v>13.779</v>
      </c>
      <c r="BA49" s="36">
        <v>18.770666666666671</v>
      </c>
      <c r="BB49" s="36">
        <v>493.86343333333332</v>
      </c>
      <c r="BC49" s="36">
        <v>2625.8375000000001</v>
      </c>
      <c r="BD49" s="36">
        <v>1930.924283333334</v>
      </c>
      <c r="BE49" s="36"/>
      <c r="BF49" s="24">
        <v>17</v>
      </c>
      <c r="BG49" s="94">
        <f t="shared" si="15"/>
        <v>85.332881484916584</v>
      </c>
      <c r="BH49" s="95">
        <f t="shared" si="16"/>
        <v>0.85332881484916578</v>
      </c>
      <c r="BI49" s="2">
        <v>39.552352941176466</v>
      </c>
      <c r="BJ49" s="2"/>
      <c r="BK49" s="2"/>
      <c r="BL49" s="2">
        <v>14.043529411764707</v>
      </c>
      <c r="BM49" s="2">
        <v>0.2099</v>
      </c>
      <c r="BN49" s="2">
        <v>45.859411764705882</v>
      </c>
      <c r="BO49" s="2">
        <v>0.23533529411764706</v>
      </c>
      <c r="BP49" s="52"/>
      <c r="BQ49" s="55"/>
      <c r="BR49" s="2"/>
      <c r="BS49" s="2">
        <v>0.28462941176470585</v>
      </c>
      <c r="BT49" s="2">
        <v>100.18515882352941</v>
      </c>
      <c r="BU49" s="2"/>
      <c r="BV49" s="24">
        <v>9</v>
      </c>
      <c r="BW49" s="36">
        <v>60.602888888888899</v>
      </c>
      <c r="BZ49" s="36">
        <v>2238.2333333333299</v>
      </c>
      <c r="CC49" s="55">
        <v>98.002214285714274</v>
      </c>
      <c r="CD49" s="36">
        <v>358.63235555555559</v>
      </c>
      <c r="CE49" s="36">
        <v>2470.8919111111113</v>
      </c>
      <c r="CF49" s="36">
        <v>1697.8920111111108</v>
      </c>
      <c r="CI49" s="2"/>
    </row>
    <row r="50" spans="1:88" s="24" customFormat="1" ht="14" x14ac:dyDescent="0.2">
      <c r="A50" s="29" t="s">
        <v>87</v>
      </c>
      <c r="B50" s="28">
        <v>2014</v>
      </c>
      <c r="C50" s="29" t="s">
        <v>130</v>
      </c>
      <c r="D50" s="24" t="s">
        <v>129</v>
      </c>
      <c r="E50" s="24" t="s">
        <v>139</v>
      </c>
      <c r="F50" s="80">
        <v>1</v>
      </c>
      <c r="G50" s="24">
        <v>1170</v>
      </c>
      <c r="H50" s="2">
        <v>-6.0682681547780337</v>
      </c>
      <c r="I50" s="4">
        <v>2.7</v>
      </c>
      <c r="J50" s="24">
        <v>2</v>
      </c>
      <c r="K50" s="2"/>
      <c r="L50" s="42">
        <f t="shared" si="10"/>
        <v>85.551449135048557</v>
      </c>
      <c r="M50" s="42" t="s">
        <v>65</v>
      </c>
      <c r="N50" s="34">
        <f t="shared" si="11"/>
        <v>20.271306249999999</v>
      </c>
      <c r="O50" s="34">
        <v>5.6135587901525934</v>
      </c>
      <c r="P50" s="34">
        <f t="shared" si="12"/>
        <v>1407.5618833333328</v>
      </c>
      <c r="Q50" s="34">
        <v>23.027908116422427</v>
      </c>
      <c r="R50" s="41">
        <f t="shared" si="13"/>
        <v>1.4401715825093449E-2</v>
      </c>
      <c r="S50" s="32">
        <f t="shared" si="14"/>
        <v>3.995097326611248E-3</v>
      </c>
      <c r="T50" s="34">
        <f t="shared" si="3"/>
        <v>-1.8415857628368244</v>
      </c>
      <c r="U50" s="34"/>
      <c r="V50" s="24">
        <v>3</v>
      </c>
      <c r="W50" s="2">
        <v>52.797263729604772</v>
      </c>
      <c r="X50" s="2">
        <v>0.87443333333333328</v>
      </c>
      <c r="Y50" s="2">
        <v>14.873022409190199</v>
      </c>
      <c r="Z50" s="2">
        <v>9.4117321198931663</v>
      </c>
      <c r="AA50" s="2">
        <v>0.16920000000000002</v>
      </c>
      <c r="AB50" s="2">
        <v>7.0202926829268284</v>
      </c>
      <c r="AC50" s="2">
        <v>9.4597834082550047</v>
      </c>
      <c r="AD50" s="2">
        <v>2.7796953781512603</v>
      </c>
      <c r="AE50" s="2">
        <v>0.47645485911443369</v>
      </c>
      <c r="AF50" s="2">
        <v>6.4666666666666664E-2</v>
      </c>
      <c r="AG50" s="52"/>
      <c r="AH50" s="2">
        <v>5.7133333333333335E-2</v>
      </c>
      <c r="AI50" s="2"/>
      <c r="AJ50" s="2">
        <v>97.98367792046902</v>
      </c>
      <c r="AK50" s="2"/>
      <c r="AL50" s="24">
        <v>6</v>
      </c>
      <c r="AM50" s="36"/>
      <c r="AN50" s="81"/>
      <c r="AO50" s="81"/>
      <c r="AP50" s="36">
        <v>1688.4333333333302</v>
      </c>
      <c r="AQ50" s="81"/>
      <c r="AR50" s="35"/>
      <c r="AS50" s="81"/>
      <c r="AT50" s="55">
        <v>1407.5618833333328</v>
      </c>
      <c r="AU50" s="36">
        <v>1548.0506333333328</v>
      </c>
      <c r="AV50" s="36">
        <v>155.69236666666671</v>
      </c>
      <c r="AW50" s="36"/>
      <c r="AX50" s="36"/>
      <c r="AY50" s="36">
        <v>352.89595000000003</v>
      </c>
      <c r="AZ50" s="36">
        <v>23.825716666666658</v>
      </c>
      <c r="BA50" s="36">
        <v>22.751016666666672</v>
      </c>
      <c r="BB50" s="36">
        <v>572.09028333333333</v>
      </c>
      <c r="BC50" s="36">
        <v>2906.1028166666665</v>
      </c>
      <c r="BD50" s="36">
        <v>1849.9056833333332</v>
      </c>
      <c r="BE50" s="36"/>
      <c r="BF50" s="24">
        <v>8</v>
      </c>
      <c r="BG50" s="72">
        <f t="shared" si="15"/>
        <v>85.551449135048557</v>
      </c>
      <c r="BH50" s="73">
        <f t="shared" si="16"/>
        <v>0.85551449135048552</v>
      </c>
      <c r="BI50" s="2">
        <v>39.318750000000001</v>
      </c>
      <c r="BJ50" s="2"/>
      <c r="BK50" s="2"/>
      <c r="BL50" s="2">
        <v>13.643750000000001</v>
      </c>
      <c r="BM50" s="2">
        <v>0.22686250000000002</v>
      </c>
      <c r="BN50" s="2">
        <v>45.34375</v>
      </c>
      <c r="BO50" s="2">
        <v>0.224525</v>
      </c>
      <c r="BP50" s="52"/>
      <c r="BQ50" s="76"/>
      <c r="BR50" s="2"/>
      <c r="BS50" s="2">
        <v>0.32498749999999993</v>
      </c>
      <c r="BT50" s="2">
        <v>99.082625000000007</v>
      </c>
      <c r="BU50" s="2"/>
      <c r="BV50" s="24">
        <v>16</v>
      </c>
      <c r="BW50" s="36">
        <v>63.922249999999998</v>
      </c>
      <c r="BZ50" s="36">
        <v>2272.9187499999998</v>
      </c>
      <c r="CC50" s="55">
        <v>20.271306249999999</v>
      </c>
      <c r="CD50" s="36">
        <v>341.10407272727275</v>
      </c>
      <c r="CE50" s="36">
        <v>2575.1064624999999</v>
      </c>
      <c r="CF50" s="36">
        <v>1486.5780312500001</v>
      </c>
      <c r="CI50" s="36"/>
    </row>
    <row r="51" spans="1:88" s="24" customFormat="1" ht="14" x14ac:dyDescent="0.2">
      <c r="A51" s="29" t="s">
        <v>87</v>
      </c>
      <c r="B51" s="28">
        <v>2014</v>
      </c>
      <c r="C51" s="29" t="s">
        <v>130</v>
      </c>
      <c r="D51" s="24" t="s">
        <v>129</v>
      </c>
      <c r="E51" s="24" t="s">
        <v>140</v>
      </c>
      <c r="F51" s="80">
        <v>1</v>
      </c>
      <c r="G51" s="24">
        <v>1180</v>
      </c>
      <c r="H51" s="2">
        <v>-5.9519832287216294</v>
      </c>
      <c r="I51" s="4">
        <v>2.7</v>
      </c>
      <c r="J51" s="24">
        <v>2</v>
      </c>
      <c r="K51" s="2"/>
      <c r="L51" s="42">
        <f t="shared" si="10"/>
        <v>86.989734397233832</v>
      </c>
      <c r="M51" s="42" t="s">
        <v>65</v>
      </c>
      <c r="N51" s="34">
        <f t="shared" si="11"/>
        <v>17.259545454545449</v>
      </c>
      <c r="O51" s="34">
        <v>6.3673293656688745</v>
      </c>
      <c r="P51" s="34">
        <f t="shared" si="12"/>
        <v>1272.4367571428575</v>
      </c>
      <c r="Q51" s="34">
        <v>208.42201990297497</v>
      </c>
      <c r="R51" s="41">
        <f t="shared" si="13"/>
        <v>1.3564167615921604E-2</v>
      </c>
      <c r="S51" s="32">
        <f t="shared" si="14"/>
        <v>5.4751027292369095E-3</v>
      </c>
      <c r="T51" s="34">
        <f t="shared" si="3"/>
        <v>-1.867606852171741</v>
      </c>
      <c r="U51" s="34"/>
      <c r="V51" s="24">
        <v>5</v>
      </c>
      <c r="W51" s="2">
        <v>53.11243037008775</v>
      </c>
      <c r="X51" s="2">
        <v>0.72221999999999997</v>
      </c>
      <c r="Y51" s="2">
        <v>15.95463441469137</v>
      </c>
      <c r="Z51" s="2">
        <v>8.6502562073399947</v>
      </c>
      <c r="AA51" s="2">
        <v>0.14788000000000001</v>
      </c>
      <c r="AB51" s="2">
        <v>7.4026829268292671</v>
      </c>
      <c r="AC51" s="2">
        <v>9.4404777278299949</v>
      </c>
      <c r="AD51" s="2">
        <v>2.7460021008403359</v>
      </c>
      <c r="AE51" s="2">
        <v>0.42628973548016108</v>
      </c>
      <c r="AF51" s="2">
        <v>4.5380000000000004E-2</v>
      </c>
      <c r="AG51" s="52"/>
      <c r="AH51" s="2">
        <v>7.9949999999999993E-2</v>
      </c>
      <c r="AI51" s="2"/>
      <c r="AJ51" s="2">
        <v>98.728203483098866</v>
      </c>
      <c r="AK51" s="2"/>
      <c r="AL51" s="24">
        <v>7</v>
      </c>
      <c r="AM51" s="36"/>
      <c r="AN51" s="81"/>
      <c r="AO51" s="81"/>
      <c r="AP51" s="36">
        <v>1603.05714285714</v>
      </c>
      <c r="AQ51" s="81"/>
      <c r="AR51" s="35"/>
      <c r="AS51" s="81"/>
      <c r="AT51" s="55">
        <v>1272.4367571428575</v>
      </c>
      <c r="AU51" s="36">
        <v>1534.8813333333326</v>
      </c>
      <c r="AV51" s="36">
        <v>163.3423714285714</v>
      </c>
      <c r="AW51" s="36"/>
      <c r="AX51" s="36"/>
      <c r="AY51" s="36">
        <v>382.29302857142858</v>
      </c>
      <c r="AZ51" s="36">
        <v>22.751214285714287</v>
      </c>
      <c r="BA51" s="36">
        <v>19.023485714285723</v>
      </c>
      <c r="BB51" s="36">
        <v>500.76718571428563</v>
      </c>
      <c r="BC51" s="36">
        <v>2622.3072428571436</v>
      </c>
      <c r="BD51" s="36">
        <v>1675.1525999999999</v>
      </c>
      <c r="BE51" s="36"/>
      <c r="BF51" s="24">
        <v>13</v>
      </c>
      <c r="BG51" s="72">
        <f t="shared" si="15"/>
        <v>86.989734397233832</v>
      </c>
      <c r="BH51" s="73">
        <f t="shared" si="16"/>
        <v>0.86989734397233831</v>
      </c>
      <c r="BI51" s="2">
        <v>39.688461538461539</v>
      </c>
      <c r="BJ51" s="2"/>
      <c r="BK51" s="2"/>
      <c r="BL51" s="2">
        <v>12.36923076923077</v>
      </c>
      <c r="BM51" s="2">
        <v>0.16678461538461539</v>
      </c>
      <c r="BN51" s="2">
        <v>46.42</v>
      </c>
      <c r="BO51" s="2">
        <v>0.19260769230769231</v>
      </c>
      <c r="BP51" s="52"/>
      <c r="BQ51" s="76"/>
      <c r="BR51" s="2"/>
      <c r="BS51" s="2">
        <v>0.31233076923076919</v>
      </c>
      <c r="BT51" s="2">
        <v>99.149415384615381</v>
      </c>
      <c r="BU51" s="2"/>
      <c r="BV51" s="24">
        <v>11</v>
      </c>
      <c r="BW51" s="36">
        <v>55.956900000000005</v>
      </c>
      <c r="BZ51" s="36">
        <v>2094.5</v>
      </c>
      <c r="CC51" s="55">
        <v>17.259545454545449</v>
      </c>
      <c r="CD51" s="36">
        <v>303.67610000000002</v>
      </c>
      <c r="CE51" s="36">
        <v>2836.0207090909089</v>
      </c>
      <c r="CF51" s="36">
        <v>1719.3504</v>
      </c>
      <c r="CI51" s="36"/>
    </row>
    <row r="52" spans="1:88" s="24" customFormat="1" ht="14" x14ac:dyDescent="0.2">
      <c r="A52" s="29" t="s">
        <v>87</v>
      </c>
      <c r="B52" s="28">
        <v>2014</v>
      </c>
      <c r="C52" s="29" t="s">
        <v>130</v>
      </c>
      <c r="D52" s="24" t="s">
        <v>129</v>
      </c>
      <c r="E52" s="24" t="s">
        <v>141</v>
      </c>
      <c r="F52" s="80">
        <v>1</v>
      </c>
      <c r="G52" s="24">
        <v>1155</v>
      </c>
      <c r="H52" s="2">
        <v>-6.2457927648788498</v>
      </c>
      <c r="I52" s="4">
        <v>2.7</v>
      </c>
      <c r="J52" s="24">
        <v>2</v>
      </c>
      <c r="K52" s="2"/>
      <c r="L52" s="42">
        <f t="shared" si="10"/>
        <v>83.696099656800598</v>
      </c>
      <c r="M52" s="42" t="s">
        <v>65</v>
      </c>
      <c r="N52" s="34">
        <f t="shared" si="11"/>
        <v>26.173900576923067</v>
      </c>
      <c r="O52" s="34">
        <v>11.571128271528291</v>
      </c>
      <c r="P52" s="34">
        <f t="shared" si="12"/>
        <v>1691.05808</v>
      </c>
      <c r="Q52" s="34">
        <v>555.58964253019406</v>
      </c>
      <c r="R52" s="41">
        <f t="shared" si="13"/>
        <v>1.5477824733803979E-2</v>
      </c>
      <c r="S52" s="32">
        <f t="shared" si="14"/>
        <v>8.5252144080123233E-3</v>
      </c>
      <c r="T52" s="34">
        <f t="shared" si="3"/>
        <v>-1.8102900754675564</v>
      </c>
      <c r="U52" s="34"/>
      <c r="V52" s="24">
        <v>5</v>
      </c>
      <c r="W52" s="2">
        <v>52.744507574567407</v>
      </c>
      <c r="X52" s="2">
        <v>1.0489999999999999</v>
      </c>
      <c r="Y52" s="2">
        <v>14.133657956476014</v>
      </c>
      <c r="Z52" s="2">
        <v>9.9783638342071423</v>
      </c>
      <c r="AA52" s="2">
        <v>0.14277999999999999</v>
      </c>
      <c r="AB52" s="2">
        <v>6.2888487804878039</v>
      </c>
      <c r="AC52" s="2">
        <v>9.470434818144664</v>
      </c>
      <c r="AD52" s="2">
        <v>2.8789033613445385</v>
      </c>
      <c r="AE52" s="2">
        <v>0.57808024726854523</v>
      </c>
      <c r="AF52" s="2">
        <v>9.8080000000000001E-2</v>
      </c>
      <c r="AG52" s="52"/>
      <c r="AH52" s="2">
        <v>8.1020000000000009E-2</v>
      </c>
      <c r="AI52" s="2"/>
      <c r="AJ52" s="2">
        <v>97.443676572496102</v>
      </c>
      <c r="AK52" s="2"/>
      <c r="AL52" s="24">
        <v>5</v>
      </c>
      <c r="AM52" s="36"/>
      <c r="AN52" s="81"/>
      <c r="AO52" s="81"/>
      <c r="AP52" s="36">
        <v>1685.8799999999999</v>
      </c>
      <c r="AQ52" s="81"/>
      <c r="AR52" s="35"/>
      <c r="AS52" s="81"/>
      <c r="AT52" s="55">
        <v>1691.05808</v>
      </c>
      <c r="AU52" s="36">
        <v>1452.3941500000001</v>
      </c>
      <c r="AV52" s="36">
        <v>160.37461999999999</v>
      </c>
      <c r="AW52" s="36"/>
      <c r="AX52" s="36"/>
      <c r="AY52" s="36">
        <v>327.83569999999997</v>
      </c>
      <c r="AZ52" s="36">
        <v>22.474319999999999</v>
      </c>
      <c r="BA52" s="36">
        <v>22.417380000000001</v>
      </c>
      <c r="BB52" s="36">
        <v>638.58292000000006</v>
      </c>
      <c r="BC52" s="36">
        <v>3705.3103000000001</v>
      </c>
      <c r="BD52" s="36">
        <v>2270.50846</v>
      </c>
      <c r="BE52" s="36"/>
      <c r="BF52" s="24">
        <v>11</v>
      </c>
      <c r="BG52" s="72">
        <f t="shared" si="15"/>
        <v>83.696099656800598</v>
      </c>
      <c r="BH52" s="73">
        <f t="shared" si="16"/>
        <v>0.83696099656800593</v>
      </c>
      <c r="BI52" s="2">
        <v>39.365454545454547</v>
      </c>
      <c r="BJ52" s="2"/>
      <c r="BK52" s="2"/>
      <c r="BL52" s="2">
        <v>15.184545454545455</v>
      </c>
      <c r="BM52" s="2">
        <v>0.2695818181818182</v>
      </c>
      <c r="BN52" s="2">
        <v>43.75181818181818</v>
      </c>
      <c r="BO52" s="2">
        <v>0.25340000000000001</v>
      </c>
      <c r="BP52" s="52"/>
      <c r="BQ52" s="76"/>
      <c r="BR52" s="2"/>
      <c r="BS52" s="2">
        <v>0.27722727272727271</v>
      </c>
      <c r="BT52" s="2">
        <v>99.102027272727284</v>
      </c>
      <c r="BU52" s="2"/>
      <c r="BV52" s="24">
        <v>6</v>
      </c>
      <c r="BZ52" s="36">
        <v>2650.3194764957298</v>
      </c>
      <c r="CC52" s="55">
        <v>26.173900576923067</v>
      </c>
      <c r="CD52" s="36">
        <v>370.32745756410259</v>
      </c>
      <c r="CE52" s="36">
        <v>2505.528972446582</v>
      </c>
      <c r="CF52" s="36">
        <v>1563.7945780235041</v>
      </c>
      <c r="CI52" s="36"/>
    </row>
    <row r="53" spans="1:88" s="24" customFormat="1" thickBot="1" x14ac:dyDescent="0.25">
      <c r="A53" s="44" t="s">
        <v>87</v>
      </c>
      <c r="B53" s="48">
        <v>2014</v>
      </c>
      <c r="C53" s="44" t="s">
        <v>130</v>
      </c>
      <c r="D53" s="44" t="s">
        <v>129</v>
      </c>
      <c r="E53" s="44" t="s">
        <v>142</v>
      </c>
      <c r="F53" s="125">
        <v>1</v>
      </c>
      <c r="G53" s="44">
        <v>1160</v>
      </c>
      <c r="H53" s="45">
        <v>-6.1861991416073536</v>
      </c>
      <c r="I53" s="124">
        <v>2.7</v>
      </c>
      <c r="J53" s="44">
        <v>2</v>
      </c>
      <c r="K53" s="45"/>
      <c r="L53" s="50">
        <f t="shared" si="10"/>
        <v>85.89125575633534</v>
      </c>
      <c r="M53" s="50" t="s">
        <v>65</v>
      </c>
      <c r="N53" s="49">
        <f t="shared" si="11"/>
        <v>19.916425</v>
      </c>
      <c r="O53" s="49">
        <v>13.122522942853415</v>
      </c>
      <c r="P53" s="49">
        <f t="shared" si="12"/>
        <v>1532.3290999999999</v>
      </c>
      <c r="Q53" s="49">
        <v>302.111940570135</v>
      </c>
      <c r="R53" s="47">
        <f t="shared" si="13"/>
        <v>1.2997485331316883E-2</v>
      </c>
      <c r="S53" s="46">
        <f t="shared" si="14"/>
        <v>8.9389599447063078E-3</v>
      </c>
      <c r="T53" s="49">
        <f t="shared" si="3"/>
        <v>-1.8861406640295419</v>
      </c>
      <c r="U53" s="49"/>
      <c r="V53" s="44">
        <v>2</v>
      </c>
      <c r="W53" s="45">
        <v>53.43</v>
      </c>
      <c r="X53" s="45">
        <v>0.9879</v>
      </c>
      <c r="Y53" s="45">
        <v>14.04</v>
      </c>
      <c r="Z53" s="45">
        <v>9.08</v>
      </c>
      <c r="AA53" s="45">
        <v>0.15379999999999999</v>
      </c>
      <c r="AB53" s="45">
        <v>6.8250000000000002</v>
      </c>
      <c r="AC53" s="45">
        <v>9.5350000000000001</v>
      </c>
      <c r="AD53" s="45">
        <v>3.0484999999999998</v>
      </c>
      <c r="AE53" s="45">
        <v>0.57155</v>
      </c>
      <c r="AF53" s="45">
        <v>0.15455000000000002</v>
      </c>
      <c r="AG53" s="49"/>
      <c r="AH53" s="45"/>
      <c r="AI53" s="45"/>
      <c r="AJ53" s="45">
        <v>97.826300000000003</v>
      </c>
      <c r="AK53" s="45"/>
      <c r="AL53" s="44">
        <v>6</v>
      </c>
      <c r="AM53" s="51"/>
      <c r="AN53" s="46"/>
      <c r="AO53" s="46"/>
      <c r="AP53" s="51">
        <v>1512.9166666666699</v>
      </c>
      <c r="AQ53" s="46"/>
      <c r="AR53" s="51"/>
      <c r="AS53" s="46"/>
      <c r="AT53" s="89">
        <v>1532.3290999999999</v>
      </c>
      <c r="AU53" s="51">
        <v>1609.169266666667</v>
      </c>
      <c r="AV53" s="51">
        <v>174.86548333333334</v>
      </c>
      <c r="AW53" s="51"/>
      <c r="AX53" s="51"/>
      <c r="AY53" s="51">
        <v>403.86413333333348</v>
      </c>
      <c r="AZ53" s="51">
        <v>25.700166666666671</v>
      </c>
      <c r="BA53" s="51">
        <v>23.50395</v>
      </c>
      <c r="BB53" s="51">
        <v>621.5075833333334</v>
      </c>
      <c r="BC53" s="51">
        <v>3244.4211833333338</v>
      </c>
      <c r="BD53" s="51">
        <v>2139.6425333333336</v>
      </c>
      <c r="BE53" s="51"/>
      <c r="BF53" s="44">
        <v>7</v>
      </c>
      <c r="BG53" s="87">
        <f t="shared" si="15"/>
        <v>85.89125575633534</v>
      </c>
      <c r="BH53" s="88">
        <f t="shared" si="16"/>
        <v>0.85891255756335338</v>
      </c>
      <c r="BI53" s="45">
        <v>39.552857142857142</v>
      </c>
      <c r="BJ53" s="45"/>
      <c r="BK53" s="45"/>
      <c r="BL53" s="45">
        <v>13.334285714285715</v>
      </c>
      <c r="BM53" s="45">
        <v>0.21401428571428571</v>
      </c>
      <c r="BN53" s="45">
        <v>45.562857142857141</v>
      </c>
      <c r="BO53" s="45">
        <v>0.27505714285714278</v>
      </c>
      <c r="BP53" s="49"/>
      <c r="BQ53" s="89"/>
      <c r="BR53" s="45"/>
      <c r="BS53" s="45">
        <v>0.30890000000000001</v>
      </c>
      <c r="BT53" s="45">
        <v>99.247971428571404</v>
      </c>
      <c r="BU53" s="45"/>
      <c r="BV53" s="44">
        <v>10</v>
      </c>
      <c r="BW53" s="44"/>
      <c r="BX53" s="44"/>
      <c r="BY53" s="44"/>
      <c r="BZ53" s="51">
        <v>2503.19</v>
      </c>
      <c r="CA53" s="44"/>
      <c r="CB53" s="44"/>
      <c r="CC53" s="89">
        <v>19.916425</v>
      </c>
      <c r="CD53" s="51">
        <v>397.45639999999997</v>
      </c>
      <c r="CE53" s="51">
        <v>2466.29063</v>
      </c>
      <c r="CF53" s="51">
        <v>1947.62724</v>
      </c>
      <c r="CG53" s="44"/>
      <c r="CH53" s="44"/>
      <c r="CI53" s="51"/>
      <c r="CJ53" s="44"/>
    </row>
    <row r="54" spans="1:88" s="24" customFormat="1" ht="16" thickTop="1" x14ac:dyDescent="0.2">
      <c r="A54" s="24" t="s">
        <v>143</v>
      </c>
      <c r="B54" s="28" t="s">
        <v>159</v>
      </c>
      <c r="C54" s="24" t="s">
        <v>145</v>
      </c>
      <c r="D54" s="24" t="s">
        <v>144</v>
      </c>
      <c r="E54" s="63" t="s">
        <v>19</v>
      </c>
      <c r="F54" s="64">
        <v>3000</v>
      </c>
      <c r="G54" s="30">
        <v>1150</v>
      </c>
      <c r="H54" s="2">
        <v>-8.427154002422661</v>
      </c>
      <c r="I54" s="4">
        <v>0.4</v>
      </c>
      <c r="J54" s="25">
        <v>-0.21618131788159545</v>
      </c>
      <c r="K54" s="2"/>
      <c r="L54" s="25">
        <f t="shared" ref="L54" si="17">BG54</f>
        <v>80.927650951413369</v>
      </c>
      <c r="M54" s="25" t="s">
        <v>65</v>
      </c>
      <c r="N54" s="112">
        <v>18.50094443530898</v>
      </c>
      <c r="O54" s="112">
        <v>1.335624339454907</v>
      </c>
      <c r="P54" s="130">
        <v>391.19420872800879</v>
      </c>
      <c r="Q54" s="130">
        <v>39.483278736041868</v>
      </c>
      <c r="R54" s="99">
        <f t="shared" ref="R54:R55" si="18">N54/P54</f>
        <v>4.7293502875377168E-2</v>
      </c>
      <c r="S54" s="81">
        <f t="shared" ref="S54" si="19">R54*SQRT((O54/N54)^2+(Q54/P54)^2)</f>
        <v>5.8687038430374179E-3</v>
      </c>
      <c r="T54" s="52">
        <f t="shared" ref="T54" si="20">LOG10(R54)</f>
        <v>-1.3251985180186696</v>
      </c>
      <c r="U54" s="52"/>
      <c r="V54" s="65">
        <v>7</v>
      </c>
      <c r="W54" s="66">
        <v>50.209676238645059</v>
      </c>
      <c r="X54" s="66">
        <v>1.2395546735730383</v>
      </c>
      <c r="Y54" s="66">
        <v>15.257007810666755</v>
      </c>
      <c r="Z54" s="66">
        <v>11.525227659361553</v>
      </c>
      <c r="AA54" s="66">
        <v>0.24383259911894273</v>
      </c>
      <c r="AB54" s="66">
        <v>7.7077669561548463</v>
      </c>
      <c r="AC54" s="66">
        <v>10.887312541473122</v>
      </c>
      <c r="AD54" s="66">
        <v>2.3784014895524446</v>
      </c>
      <c r="AE54" s="66">
        <v>0.28233645795109585</v>
      </c>
      <c r="AF54" s="67"/>
      <c r="AG54" s="66"/>
      <c r="AI54" s="67"/>
      <c r="AJ54" s="2">
        <v>99.73111642649684</v>
      </c>
      <c r="AK54" s="2"/>
      <c r="AL54" s="24">
        <v>3</v>
      </c>
      <c r="AM54" s="36">
        <v>6977.7713840872548</v>
      </c>
      <c r="AN54" s="36">
        <v>81889.307941955427</v>
      </c>
      <c r="AO54" s="85">
        <v>81261.935351435866</v>
      </c>
      <c r="AP54" s="85">
        <v>1613.1079609750907</v>
      </c>
      <c r="AQ54" s="85">
        <v>42463.384345840168</v>
      </c>
      <c r="AR54" s="36">
        <v>77830.845236109613</v>
      </c>
      <c r="AT54" s="83">
        <v>391.19420872800879</v>
      </c>
      <c r="AU54" s="86">
        <v>48.629882053323371</v>
      </c>
      <c r="AV54" s="25">
        <v>23.924829596121235</v>
      </c>
      <c r="AW54" s="25">
        <v>169.23124235542946</v>
      </c>
      <c r="AX54" s="86">
        <v>142.41942369468768</v>
      </c>
      <c r="AY54" s="25">
        <v>90.830825116187754</v>
      </c>
      <c r="AZ54" s="25">
        <v>17.185011309953822</v>
      </c>
      <c r="BA54" s="36">
        <v>20.178690368366773</v>
      </c>
      <c r="BD54" s="36">
        <v>143.79175595683665</v>
      </c>
      <c r="BE54" s="36"/>
      <c r="BF54" s="24">
        <v>3</v>
      </c>
      <c r="BG54" s="94">
        <f t="shared" ref="BG54" si="21">100*(BN54/40.3/(BN54/40.3+BL54/71.8))</f>
        <v>80.927650951413369</v>
      </c>
      <c r="BH54" s="95">
        <f t="shared" ref="BH54" si="22">BG54/100</f>
        <v>0.80927650951413366</v>
      </c>
      <c r="BI54" s="66">
        <v>39.25297051243431</v>
      </c>
      <c r="BJ54" s="66">
        <v>3.5022000237840405E-2</v>
      </c>
      <c r="BK54" s="66">
        <v>6.1059252567834316E-2</v>
      </c>
      <c r="BL54" s="66">
        <v>17.917454316320104</v>
      </c>
      <c r="BM54" s="66">
        <v>0.56884752258417748</v>
      </c>
      <c r="BN54" s="66">
        <v>42.672654155495984</v>
      </c>
      <c r="BO54" s="66">
        <v>0.34650922312285276</v>
      </c>
      <c r="BQ54" s="55"/>
      <c r="BT54" s="68">
        <v>100.85793765959217</v>
      </c>
      <c r="BU54" s="68"/>
      <c r="BV54" s="69">
        <v>9</v>
      </c>
      <c r="BW54" s="25">
        <v>64.662338283009134</v>
      </c>
      <c r="BY54" s="36">
        <v>140362.96582451992</v>
      </c>
      <c r="BZ54" s="36">
        <v>2273.3626761234163</v>
      </c>
      <c r="CA54" s="36">
        <v>257332.77083827581</v>
      </c>
      <c r="CB54" s="36">
        <v>2437.47252015298</v>
      </c>
      <c r="CC54" s="84">
        <v>18.7</v>
      </c>
      <c r="CD54" s="2">
        <v>13.462975442433359</v>
      </c>
      <c r="CE54" s="36">
        <v>559.72606708105081</v>
      </c>
      <c r="CF54" s="36">
        <v>441.41572917912936</v>
      </c>
      <c r="CG54" s="36">
        <v>169.83810330822104</v>
      </c>
      <c r="CI54" s="2">
        <v>0.10178394668804644</v>
      </c>
    </row>
    <row r="55" spans="1:88" s="24" customFormat="1" x14ac:dyDescent="0.2">
      <c r="A55" s="24" t="s">
        <v>143</v>
      </c>
      <c r="B55" s="28" t="s">
        <v>159</v>
      </c>
      <c r="C55" s="24" t="s">
        <v>145</v>
      </c>
      <c r="D55" s="24" t="s">
        <v>144</v>
      </c>
      <c r="E55" s="63" t="s">
        <v>20</v>
      </c>
      <c r="F55" s="64">
        <v>3000</v>
      </c>
      <c r="G55" s="30">
        <v>1150</v>
      </c>
      <c r="H55" s="2">
        <v>-8.1871540024226608</v>
      </c>
      <c r="I55" s="4">
        <v>0.64</v>
      </c>
      <c r="J55" s="25">
        <v>2.3818682118404766E-2</v>
      </c>
      <c r="K55" s="2"/>
      <c r="L55" s="25">
        <f t="shared" ref="L55:L60" si="23">BG55</f>
        <v>80.331039810246054</v>
      </c>
      <c r="M55" s="25" t="s">
        <v>65</v>
      </c>
      <c r="N55" s="112">
        <v>25.946476268206816</v>
      </c>
      <c r="O55" s="112">
        <v>2.9833138386749942</v>
      </c>
      <c r="P55" s="130">
        <v>403.32250591250971</v>
      </c>
      <c r="Q55" s="130">
        <v>35.922444333838286</v>
      </c>
      <c r="R55" s="99">
        <f t="shared" si="18"/>
        <v>6.4331833428197593E-2</v>
      </c>
      <c r="S55" s="81">
        <f t="shared" si="8"/>
        <v>9.3564896777812209E-3</v>
      </c>
      <c r="T55" s="52">
        <f t="shared" si="3"/>
        <v>-1.1915740712266687</v>
      </c>
      <c r="U55" s="52"/>
      <c r="V55" s="65">
        <v>5</v>
      </c>
      <c r="W55" s="66">
        <v>50.35386139267672</v>
      </c>
      <c r="X55" s="66">
        <v>1.2490898490639371</v>
      </c>
      <c r="Y55" s="66">
        <v>15.849688346441274</v>
      </c>
      <c r="Z55" s="66">
        <v>10.554464930122695</v>
      </c>
      <c r="AA55" s="66">
        <v>0.17989048953783979</v>
      </c>
      <c r="AB55" s="66">
        <v>6.4098242392444913</v>
      </c>
      <c r="AC55" s="66">
        <v>10.900737133078847</v>
      </c>
      <c r="AD55" s="66">
        <v>2.4415797889350812</v>
      </c>
      <c r="AE55" s="66">
        <v>0.30565592314502116</v>
      </c>
      <c r="AF55" s="67"/>
      <c r="AG55" s="66"/>
      <c r="AI55" s="67"/>
      <c r="AJ55" s="2">
        <v>98.244792092245902</v>
      </c>
      <c r="AK55" s="2"/>
      <c r="AL55" s="24">
        <v>3</v>
      </c>
      <c r="AM55" s="36">
        <v>7520.5526459842049</v>
      </c>
      <c r="AN55" s="36">
        <v>86822.671743963598</v>
      </c>
      <c r="AO55" s="85">
        <v>76524.483412719099</v>
      </c>
      <c r="AP55" s="85">
        <v>1547.1442855905868</v>
      </c>
      <c r="AQ55" s="85">
        <v>38237.769973290087</v>
      </c>
      <c r="AR55" s="36">
        <v>77907.583541246364</v>
      </c>
      <c r="AT55" s="83">
        <v>403.32250591250971</v>
      </c>
      <c r="AU55" s="86">
        <v>47.829783493281134</v>
      </c>
      <c r="AV55" s="25">
        <v>9.2494300847934028</v>
      </c>
      <c r="AW55" s="25">
        <v>102.38493465735512</v>
      </c>
      <c r="AX55" s="86">
        <v>109.22393233166481</v>
      </c>
      <c r="AY55" s="25">
        <v>80.089428435051772</v>
      </c>
      <c r="AZ55" s="25">
        <v>15.711118981251742</v>
      </c>
      <c r="BA55" s="36">
        <v>20.025948317566744</v>
      </c>
      <c r="BD55" s="36">
        <v>157.05657167454626</v>
      </c>
      <c r="BE55" s="36"/>
      <c r="BF55" s="24">
        <v>3</v>
      </c>
      <c r="BG55" s="94">
        <f t="shared" ref="BG55:BG60" si="24">100*(BN55/40.3/(BN55/40.3+BL55/71.8))</f>
        <v>80.331039810246054</v>
      </c>
      <c r="BH55" s="95">
        <f t="shared" si="2"/>
        <v>0.80331039810246052</v>
      </c>
      <c r="BI55" s="66">
        <v>39.428824848545702</v>
      </c>
      <c r="BJ55" s="66">
        <v>2.9967891544773449E-2</v>
      </c>
      <c r="BK55" s="66">
        <v>7.9259928401753152E-2</v>
      </c>
      <c r="BL55" s="66">
        <v>18.348389878287403</v>
      </c>
      <c r="BM55" s="66">
        <v>0.56337257049000833</v>
      </c>
      <c r="BN55" s="66">
        <v>42.061092493297586</v>
      </c>
      <c r="BO55" s="66">
        <v>0.38286800760532375</v>
      </c>
      <c r="BQ55" s="55"/>
      <c r="BT55" s="68">
        <v>100.90593670135566</v>
      </c>
      <c r="BU55" s="68"/>
      <c r="BV55" s="69">
        <v>5</v>
      </c>
      <c r="BW55" s="25">
        <v>89.533724867880977</v>
      </c>
      <c r="BY55" s="36">
        <v>143013.5440868217</v>
      </c>
      <c r="BZ55" s="36">
        <v>2408.0259073278821</v>
      </c>
      <c r="CA55" s="36">
        <v>253653.90525463902</v>
      </c>
      <c r="CB55" s="36">
        <v>2150.2297690640717</v>
      </c>
      <c r="CC55" s="84">
        <v>21</v>
      </c>
      <c r="CD55" s="2">
        <v>14.683078272931692</v>
      </c>
      <c r="CE55" s="36">
        <v>323.46144893348469</v>
      </c>
      <c r="CF55" s="36">
        <v>421.53917902479446</v>
      </c>
      <c r="CG55" s="36">
        <v>122.13950026473586</v>
      </c>
      <c r="CI55" s="2">
        <v>0.26592782283003258</v>
      </c>
    </row>
    <row r="56" spans="1:88" s="24" customFormat="1" x14ac:dyDescent="0.2">
      <c r="A56" s="24" t="s">
        <v>143</v>
      </c>
      <c r="B56" s="28" t="s">
        <v>159</v>
      </c>
      <c r="C56" s="24" t="s">
        <v>145</v>
      </c>
      <c r="D56" s="24" t="s">
        <v>144</v>
      </c>
      <c r="E56" s="63" t="s">
        <v>21</v>
      </c>
      <c r="F56" s="64">
        <v>3000</v>
      </c>
      <c r="G56" s="30">
        <v>1150</v>
      </c>
      <c r="H56" s="2">
        <v>-8.1271540024226621</v>
      </c>
      <c r="I56" s="4">
        <v>0.7</v>
      </c>
      <c r="J56" s="25">
        <v>8.3818682118403487E-2</v>
      </c>
      <c r="K56" s="2"/>
      <c r="L56" s="25">
        <f t="shared" si="23"/>
        <v>80.57075766710993</v>
      </c>
      <c r="M56" s="25" t="s">
        <v>65</v>
      </c>
      <c r="N56" s="112">
        <v>22.099302679989087</v>
      </c>
      <c r="O56" s="112">
        <v>3.6469178893330731</v>
      </c>
      <c r="P56" s="130">
        <v>431.16540425159866</v>
      </c>
      <c r="Q56" s="130">
        <v>30.990451795637902</v>
      </c>
      <c r="R56" s="99">
        <f t="shared" si="7"/>
        <v>5.1254814189807874E-2</v>
      </c>
      <c r="S56" s="81">
        <f t="shared" si="8"/>
        <v>9.2257413553479585E-3</v>
      </c>
      <c r="T56" s="52">
        <f t="shared" si="3"/>
        <v>-1.2902653365575625</v>
      </c>
      <c r="U56" s="52"/>
      <c r="V56" s="65">
        <v>6</v>
      </c>
      <c r="W56" s="66">
        <v>50.430069006504446</v>
      </c>
      <c r="X56" s="66">
        <v>1.2369793353630887</v>
      </c>
      <c r="Y56" s="66">
        <v>15.010116502953366</v>
      </c>
      <c r="Z56" s="66">
        <v>10.561478905583622</v>
      </c>
      <c r="AA56" s="66">
        <v>0.21556612997848904</v>
      </c>
      <c r="AB56" s="66">
        <v>6.6372147166841566</v>
      </c>
      <c r="AC56" s="66">
        <v>10.939268790311965</v>
      </c>
      <c r="AD56" s="66">
        <v>2.3747201790853851</v>
      </c>
      <c r="AE56" s="66">
        <v>0.33919144889996389</v>
      </c>
      <c r="AF56" s="67"/>
      <c r="AG56" s="66"/>
      <c r="AI56" s="67"/>
      <c r="AJ56" s="2">
        <v>97.744605015364499</v>
      </c>
      <c r="AK56" s="2"/>
      <c r="AL56" s="24">
        <v>2</v>
      </c>
      <c r="AM56" s="36">
        <v>7864.9535072885092</v>
      </c>
      <c r="AN56" s="36">
        <v>84000.168972116735</v>
      </c>
      <c r="AO56" s="85">
        <v>76331.783025727214</v>
      </c>
      <c r="AP56" s="85">
        <v>1714.3548819965517</v>
      </c>
      <c r="AQ56" s="85">
        <v>40943.279094775346</v>
      </c>
      <c r="AR56" s="36">
        <v>78182.965961086433</v>
      </c>
      <c r="AT56" s="83">
        <v>431.16540425159866</v>
      </c>
      <c r="AU56" s="86">
        <v>51.412967247030082</v>
      </c>
      <c r="AV56" s="25">
        <v>12.72763473169312</v>
      </c>
      <c r="AW56" s="25">
        <v>83.309251384089364</v>
      </c>
      <c r="AX56" s="86">
        <v>111.81053089663646</v>
      </c>
      <c r="AY56" s="25">
        <v>85.426206554671353</v>
      </c>
      <c r="AZ56" s="25">
        <v>17.008539247983332</v>
      </c>
      <c r="BA56" s="36">
        <v>21.810075924377951</v>
      </c>
      <c r="BD56" s="36">
        <v>160.48553410658181</v>
      </c>
      <c r="BE56" s="36"/>
      <c r="BF56" s="24">
        <v>4</v>
      </c>
      <c r="BG56" s="94">
        <f t="shared" si="24"/>
        <v>80.57075766710993</v>
      </c>
      <c r="BH56" s="95">
        <f t="shared" si="2"/>
        <v>0.80570757667109927</v>
      </c>
      <c r="BI56" s="66">
        <v>39.473516417310968</v>
      </c>
      <c r="BJ56" s="66">
        <v>5.8151980021405633E-2</v>
      </c>
      <c r="BK56" s="66">
        <v>0.6105590685536485</v>
      </c>
      <c r="BL56" s="66">
        <v>17.930205949656752</v>
      </c>
      <c r="BM56" s="66">
        <v>0.60227894880919808</v>
      </c>
      <c r="BN56" s="66">
        <v>41.733755026809646</v>
      </c>
      <c r="BO56" s="66">
        <v>0.64462623836685684</v>
      </c>
      <c r="BQ56" s="55"/>
      <c r="BT56" s="68">
        <v>101.08273703881083</v>
      </c>
      <c r="BU56" s="68"/>
      <c r="BV56" s="69">
        <v>7</v>
      </c>
      <c r="BW56" s="25">
        <v>88.025616629361195</v>
      </c>
      <c r="BY56" s="36">
        <v>130141.06440933855</v>
      </c>
      <c r="BZ56" s="36">
        <v>2428.2333439465156</v>
      </c>
      <c r="CA56" s="36">
        <v>251663.80400104099</v>
      </c>
      <c r="CB56" s="36">
        <v>1216.1619531095585</v>
      </c>
      <c r="CC56" s="84">
        <v>20.5</v>
      </c>
      <c r="CD56" s="2">
        <v>11.916469577901623</v>
      </c>
      <c r="CE56" s="36">
        <v>284.75128261971764</v>
      </c>
      <c r="CF56" s="36">
        <v>430.12099698368718</v>
      </c>
      <c r="CG56" s="36">
        <v>131.7405430013703</v>
      </c>
      <c r="CI56" s="2">
        <v>0.23896985441575036</v>
      </c>
    </row>
    <row r="57" spans="1:88" s="24" customFormat="1" x14ac:dyDescent="0.2">
      <c r="A57" s="24" t="s">
        <v>143</v>
      </c>
      <c r="B57" s="28" t="s">
        <v>159</v>
      </c>
      <c r="C57" s="24" t="s">
        <v>145</v>
      </c>
      <c r="D57" s="24" t="s">
        <v>144</v>
      </c>
      <c r="E57" s="63" t="s">
        <v>22</v>
      </c>
      <c r="F57" s="64">
        <v>3000</v>
      </c>
      <c r="G57" s="43">
        <v>1100</v>
      </c>
      <c r="H57" s="2">
        <v>-7.3072927344918401</v>
      </c>
      <c r="I57" s="4">
        <v>2.16</v>
      </c>
      <c r="J57" s="25">
        <v>1.5247912512245989</v>
      </c>
      <c r="K57" s="2"/>
      <c r="L57" s="25">
        <f t="shared" si="23"/>
        <v>83.772626752712014</v>
      </c>
      <c r="M57" s="25" t="s">
        <v>65</v>
      </c>
      <c r="N57" s="112">
        <v>5.0887685143364898</v>
      </c>
      <c r="O57" s="112">
        <v>3.2410654967439059</v>
      </c>
      <c r="P57" s="130">
        <v>309.07401218295314</v>
      </c>
      <c r="Q57" s="130">
        <v>52.315422997560056</v>
      </c>
      <c r="R57" s="99">
        <f>N57/P57</f>
        <v>1.6464562899983472E-2</v>
      </c>
      <c r="S57" s="81">
        <f t="shared" si="8"/>
        <v>1.0850377779389204E-2</v>
      </c>
      <c r="T57" s="52">
        <f t="shared" si="3"/>
        <v>-1.7834497944173022</v>
      </c>
      <c r="U57" s="52"/>
      <c r="V57" s="65">
        <v>3</v>
      </c>
      <c r="W57" s="66">
        <v>50.258961204439522</v>
      </c>
      <c r="X57" s="66">
        <v>0.98188324038554542</v>
      </c>
      <c r="Y57" s="66">
        <v>16.812881899228689</v>
      </c>
      <c r="Z57" s="66">
        <v>9.4675900633094443</v>
      </c>
      <c r="AA57" s="66">
        <v>0.24620815899581591</v>
      </c>
      <c r="AB57" s="66">
        <v>6.7751726954095348</v>
      </c>
      <c r="AC57" s="66">
        <v>10.787104938672201</v>
      </c>
      <c r="AD57" s="66">
        <v>2.1343363276587728</v>
      </c>
      <c r="AE57" s="66">
        <v>0.23269294468367008</v>
      </c>
      <c r="AF57" s="67"/>
      <c r="AG57" s="66"/>
      <c r="AI57" s="67"/>
      <c r="AJ57" s="2">
        <v>97.696831472783202</v>
      </c>
      <c r="AK57" s="2"/>
      <c r="AL57" s="24">
        <v>2</v>
      </c>
      <c r="AM57" s="36">
        <v>5511.7377747090268</v>
      </c>
      <c r="AN57" s="36">
        <v>93638.123424398451</v>
      </c>
      <c r="AO57" s="85">
        <v>67128.78186347289</v>
      </c>
      <c r="AP57" s="85">
        <v>1292.2931374599198</v>
      </c>
      <c r="AQ57" s="85">
        <v>35868.555850440869</v>
      </c>
      <c r="AR57" s="36">
        <v>77095.454088840197</v>
      </c>
      <c r="AT57" s="83">
        <v>335.23172368173317</v>
      </c>
      <c r="AU57" s="86">
        <v>39.498607919582525</v>
      </c>
      <c r="AV57" s="25">
        <v>26.064500863713715</v>
      </c>
      <c r="AW57" s="25">
        <v>128.88961021069036</v>
      </c>
      <c r="AX57" s="86">
        <v>112.59455990399465</v>
      </c>
      <c r="AY57" s="25">
        <v>91.826838895311013</v>
      </c>
      <c r="AZ57" s="25">
        <v>17.490759842331574</v>
      </c>
      <c r="BA57" s="36">
        <v>16.502937880010343</v>
      </c>
      <c r="BD57" s="36">
        <v>120.04484250570249</v>
      </c>
      <c r="BE57" s="36"/>
      <c r="BF57" s="24">
        <v>2</v>
      </c>
      <c r="BG57" s="94">
        <f t="shared" si="24"/>
        <v>83.772626752712014</v>
      </c>
      <c r="BH57" s="95">
        <f t="shared" si="2"/>
        <v>0.83772626752712009</v>
      </c>
      <c r="BI57" s="66">
        <v>40.439191228246656</v>
      </c>
      <c r="BJ57" s="66">
        <v>9.9636169431556471E-3</v>
      </c>
      <c r="BK57" s="66">
        <v>7.3646642873820084E-2</v>
      </c>
      <c r="BL57" s="66">
        <v>15.353711574577444</v>
      </c>
      <c r="BM57" s="66">
        <v>0.26136177194421656</v>
      </c>
      <c r="BN57" s="66">
        <v>44.488512757954659</v>
      </c>
      <c r="BO57" s="66">
        <v>0.2507332827999868</v>
      </c>
      <c r="BQ57" s="55"/>
      <c r="BT57" s="68">
        <v>100.92035758187612</v>
      </c>
      <c r="BU57" s="68"/>
      <c r="BV57" s="69">
        <v>4</v>
      </c>
      <c r="BW57" s="25">
        <v>40.802112631325144</v>
      </c>
      <c r="BY57" s="36">
        <v>110589.08815815342</v>
      </c>
      <c r="BZ57" s="36">
        <v>2011.8627665777442</v>
      </c>
      <c r="CA57" s="36">
        <v>268369.04928692937</v>
      </c>
      <c r="CB57" s="36">
        <v>802.06787568014624</v>
      </c>
      <c r="CC57" s="84">
        <v>8.3605036691355661</v>
      </c>
      <c r="CD57" s="2">
        <v>9.3217225471433665</v>
      </c>
      <c r="CE57" s="36">
        <v>780.96690225577493</v>
      </c>
      <c r="CF57" s="36">
        <v>483.09177614127253</v>
      </c>
      <c r="CG57" s="36">
        <v>156.99188862365509</v>
      </c>
      <c r="CI57" s="2">
        <v>2.9135981015460777E-2</v>
      </c>
    </row>
    <row r="58" spans="1:88" s="24" customFormat="1" x14ac:dyDescent="0.2">
      <c r="A58" s="24" t="s">
        <v>143</v>
      </c>
      <c r="B58" s="28" t="s">
        <v>159</v>
      </c>
      <c r="C58" s="24" t="s">
        <v>145</v>
      </c>
      <c r="D58" s="24" t="s">
        <v>144</v>
      </c>
      <c r="E58" s="63" t="s">
        <v>23</v>
      </c>
      <c r="F58" s="64">
        <v>3000</v>
      </c>
      <c r="G58" s="43">
        <v>1100</v>
      </c>
      <c r="H58" s="2">
        <v>-9.9372927344918409</v>
      </c>
      <c r="I58" s="4">
        <v>-0.47</v>
      </c>
      <c r="J58" s="25">
        <v>-1.1052087487754019</v>
      </c>
      <c r="K58" s="2"/>
      <c r="L58" s="25">
        <f t="shared" si="23"/>
        <v>83.990238366482856</v>
      </c>
      <c r="M58" s="25" t="s">
        <v>65</v>
      </c>
      <c r="N58" s="112">
        <v>26.619879442141293</v>
      </c>
      <c r="O58" s="112">
        <v>1.3426261045695858</v>
      </c>
      <c r="P58" s="130">
        <v>329.1377704114563</v>
      </c>
      <c r="Q58" s="130">
        <v>8.1116468140711504</v>
      </c>
      <c r="R58" s="99">
        <f t="shared" si="7"/>
        <v>8.0877619754377281E-2</v>
      </c>
      <c r="S58" s="81">
        <f t="shared" si="8"/>
        <v>4.5401608989427645E-3</v>
      </c>
      <c r="T58" s="52">
        <f t="shared" si="3"/>
        <v>-1.092171638608336</v>
      </c>
      <c r="U58" s="52"/>
      <c r="V58" s="70">
        <v>5</v>
      </c>
      <c r="W58" s="67">
        <v>51.060940000000002</v>
      </c>
      <c r="X58" s="67">
        <v>0.98009999999999997</v>
      </c>
      <c r="Y58" s="67">
        <v>17.738679999999999</v>
      </c>
      <c r="Z58" s="67">
        <v>6.90848</v>
      </c>
      <c r="AA58" s="67">
        <v>0.24290000000000003</v>
      </c>
      <c r="AB58" s="67">
        <v>6.5186200000000003</v>
      </c>
      <c r="AC58" s="67">
        <v>11.26338</v>
      </c>
      <c r="AD58" s="67">
        <v>2.5968199999999997</v>
      </c>
      <c r="AE58" s="67">
        <v>0.26841999999999999</v>
      </c>
      <c r="AF58" s="67"/>
      <c r="AG58" s="66"/>
      <c r="AI58" s="67"/>
      <c r="AJ58" s="2">
        <v>97.578339999999997</v>
      </c>
      <c r="AK58" s="2"/>
      <c r="AL58" s="24">
        <v>2</v>
      </c>
      <c r="AM58" s="36">
        <v>6146.9883972073894</v>
      </c>
      <c r="AN58" s="36">
        <v>96040.552403523936</v>
      </c>
      <c r="AO58" s="85">
        <v>53506.815899351277</v>
      </c>
      <c r="AP58" s="85">
        <v>1338.6604781860533</v>
      </c>
      <c r="AQ58" s="85">
        <v>36344.42086841671</v>
      </c>
      <c r="AR58" s="36">
        <v>80499.392618502505</v>
      </c>
      <c r="AT58" s="60">
        <v>329.1377704114563</v>
      </c>
      <c r="AU58" s="86">
        <v>43.17032914310262</v>
      </c>
      <c r="AV58" s="25">
        <v>2.7388653388760948</v>
      </c>
      <c r="AW58" s="25">
        <v>53.146631137668329</v>
      </c>
      <c r="AX58" s="86">
        <v>107.68905716353619</v>
      </c>
      <c r="AY58" s="25">
        <v>43.870379877126609</v>
      </c>
      <c r="AZ58" s="25">
        <v>11.331068580238396</v>
      </c>
      <c r="BA58" s="36">
        <v>18.777546332324096</v>
      </c>
      <c r="BD58" s="36">
        <v>134.61987118499576</v>
      </c>
      <c r="BE58" s="36"/>
      <c r="BF58" s="24">
        <v>3</v>
      </c>
      <c r="BG58" s="94">
        <f t="shared" si="24"/>
        <v>83.990238366482856</v>
      </c>
      <c r="BH58" s="95">
        <f t="shared" si="2"/>
        <v>0.83990238366482861</v>
      </c>
      <c r="BI58" s="67">
        <v>39.861003861003859</v>
      </c>
      <c r="BJ58" s="67">
        <v>3.8558944176921704E-2</v>
      </c>
      <c r="BK58" s="67">
        <v>2.5298664792691498E-2</v>
      </c>
      <c r="BL58" s="67">
        <v>15.081385684364507</v>
      </c>
      <c r="BM58" s="67">
        <v>0.29372760456783098</v>
      </c>
      <c r="BN58" s="67">
        <v>44.408468534497125</v>
      </c>
      <c r="BO58" s="67">
        <v>0.34077725245615803</v>
      </c>
      <c r="BQ58" s="55"/>
      <c r="BT58" s="68">
        <v>100.06137171621306</v>
      </c>
      <c r="BU58" s="68"/>
      <c r="BV58" s="69">
        <v>10</v>
      </c>
      <c r="BW58" s="25">
        <v>21.626277335548167</v>
      </c>
      <c r="BY58" s="36">
        <v>119165.0479004666</v>
      </c>
      <c r="BZ58" s="36">
        <v>2126.9984674854377</v>
      </c>
      <c r="CA58" s="36">
        <v>267766.00669722812</v>
      </c>
      <c r="CB58" s="36">
        <v>1094.982364196087</v>
      </c>
      <c r="CC58" s="84">
        <v>25.9</v>
      </c>
      <c r="CD58" s="2">
        <v>7.9628451836342435</v>
      </c>
      <c r="CE58" s="36">
        <v>138.23356332913448</v>
      </c>
      <c r="CF58" s="36">
        <v>289.63631020969086</v>
      </c>
      <c r="CG58" s="36">
        <v>126.20503720993752</v>
      </c>
      <c r="CI58" s="2">
        <v>1.7284920825747507E-2</v>
      </c>
    </row>
    <row r="59" spans="1:88" s="24" customFormat="1" x14ac:dyDescent="0.2">
      <c r="A59" s="24" t="s">
        <v>143</v>
      </c>
      <c r="B59" s="28" t="s">
        <v>159</v>
      </c>
      <c r="C59" s="24" t="s">
        <v>145</v>
      </c>
      <c r="D59" s="24" t="s">
        <v>144</v>
      </c>
      <c r="E59" s="63" t="s">
        <v>24</v>
      </c>
      <c r="F59" s="64">
        <v>3000</v>
      </c>
      <c r="G59" s="30">
        <v>1025</v>
      </c>
      <c r="H59" s="2">
        <v>-7.3231229641894231</v>
      </c>
      <c r="I59" s="4">
        <v>3.19</v>
      </c>
      <c r="J59" s="25">
        <v>2.5316140203256783</v>
      </c>
      <c r="K59" s="2"/>
      <c r="L59" s="25">
        <f t="shared" si="23"/>
        <v>83.75066442547751</v>
      </c>
      <c r="M59" s="25" t="s">
        <v>65</v>
      </c>
      <c r="N59" s="112">
        <v>2.2621505038772485</v>
      </c>
      <c r="O59" s="112">
        <v>0.79495278729637997</v>
      </c>
      <c r="P59" s="130">
        <v>288.95535735431105</v>
      </c>
      <c r="Q59" s="130">
        <v>23.393274451894662</v>
      </c>
      <c r="R59" s="99">
        <f t="shared" si="7"/>
        <v>7.8287197184700279E-3</v>
      </c>
      <c r="S59" s="81">
        <f t="shared" si="8"/>
        <v>2.8231893446914202E-3</v>
      </c>
      <c r="T59" s="52">
        <f t="shared" si="3"/>
        <v>-2.1063092551407787</v>
      </c>
      <c r="U59" s="52"/>
      <c r="V59" s="70">
        <v>5</v>
      </c>
      <c r="W59" s="67">
        <v>48.131540000000001</v>
      </c>
      <c r="X59" s="67">
        <v>0.89059999999999984</v>
      </c>
      <c r="Y59" s="67">
        <v>17.37556</v>
      </c>
      <c r="Z59" s="67">
        <v>8.3273799999999998</v>
      </c>
      <c r="AA59" s="67">
        <v>0.20431999999999997</v>
      </c>
      <c r="AB59" s="67">
        <v>6.2493800000000004</v>
      </c>
      <c r="AC59" s="67">
        <v>10.42794</v>
      </c>
      <c r="AD59" s="67">
        <v>2.5381200000000002</v>
      </c>
      <c r="AE59" s="67">
        <v>0.23820000000000002</v>
      </c>
      <c r="AF59" s="67"/>
      <c r="AG59" s="67"/>
      <c r="AI59" s="67"/>
      <c r="AJ59" s="2">
        <v>94.383040000000008</v>
      </c>
      <c r="AK59" s="2"/>
      <c r="AL59" s="24">
        <v>3</v>
      </c>
      <c r="AM59" s="36">
        <v>5317.8028598681949</v>
      </c>
      <c r="AN59" s="36">
        <v>95765.257347463819</v>
      </c>
      <c r="AO59" s="85">
        <v>52850.347392365707</v>
      </c>
      <c r="AP59" s="85">
        <v>1186.4391483338093</v>
      </c>
      <c r="AQ59" s="85">
        <v>33353.547336070966</v>
      </c>
      <c r="AR59" s="36">
        <v>74528.49853970918</v>
      </c>
      <c r="AT59" s="60">
        <v>288.95535735431105</v>
      </c>
      <c r="AU59" s="86">
        <v>36.054338026009823</v>
      </c>
      <c r="AV59" s="25">
        <v>26.138648246210206</v>
      </c>
      <c r="AW59" s="25">
        <v>116.73175851405875</v>
      </c>
      <c r="AX59" s="86">
        <v>32.95443487011552</v>
      </c>
      <c r="AY59" s="25">
        <v>76.578230673536254</v>
      </c>
      <c r="AZ59" s="25">
        <v>17.186937014348953</v>
      </c>
      <c r="BA59" s="36">
        <v>15.911187560846374</v>
      </c>
      <c r="BD59" s="36">
        <v>119.48256246249265</v>
      </c>
      <c r="BE59" s="36"/>
      <c r="BF59" s="24">
        <v>2</v>
      </c>
      <c r="BG59" s="94">
        <f t="shared" si="24"/>
        <v>83.75066442547751</v>
      </c>
      <c r="BH59" s="95">
        <f t="shared" si="2"/>
        <v>0.83750664425477506</v>
      </c>
      <c r="BI59" s="67">
        <v>40.122250000000001</v>
      </c>
      <c r="BJ59" s="67">
        <v>1.4999999999999996E-4</v>
      </c>
      <c r="BK59" s="67">
        <v>2.1600000000000001E-2</v>
      </c>
      <c r="BL59" s="67">
        <v>15.69685</v>
      </c>
      <c r="BM59" s="67">
        <v>0.27465000000000001</v>
      </c>
      <c r="BN59" s="67">
        <v>45.409399999999998</v>
      </c>
      <c r="BO59" s="67">
        <v>0.22989999999999999</v>
      </c>
      <c r="BQ59" s="55"/>
      <c r="BT59" s="68">
        <v>101.765</v>
      </c>
      <c r="BU59" s="68"/>
      <c r="BV59" s="69">
        <v>7</v>
      </c>
      <c r="BW59" s="25">
        <v>27.724964788745936</v>
      </c>
      <c r="BY59" s="36">
        <v>101666.00237151308</v>
      </c>
      <c r="BZ59" s="36">
        <v>2181.3267901633103</v>
      </c>
      <c r="CA59" s="36">
        <v>273856.91916349647</v>
      </c>
      <c r="CB59" s="36">
        <v>1079.6421122276861</v>
      </c>
      <c r="CC59" s="84">
        <v>2.1</v>
      </c>
      <c r="CD59" s="2">
        <v>5.2004169165348166</v>
      </c>
      <c r="CE59" s="36">
        <v>906.46457417039426</v>
      </c>
      <c r="CF59" s="36">
        <v>552.02132247629663</v>
      </c>
      <c r="CG59" s="36">
        <v>10.938727714203624</v>
      </c>
      <c r="CI59" s="2">
        <v>0.14670219016998806</v>
      </c>
    </row>
    <row r="60" spans="1:88" s="24" customFormat="1" x14ac:dyDescent="0.2">
      <c r="A60" s="24" t="s">
        <v>143</v>
      </c>
      <c r="B60" s="28" t="s">
        <v>159</v>
      </c>
      <c r="C60" s="24" t="s">
        <v>145</v>
      </c>
      <c r="D60" s="24" t="s">
        <v>144</v>
      </c>
      <c r="E60" s="63" t="s">
        <v>25</v>
      </c>
      <c r="F60" s="64">
        <v>1000</v>
      </c>
      <c r="G60" s="30">
        <v>1075</v>
      </c>
      <c r="H60" s="2">
        <v>-6.8392506832639963</v>
      </c>
      <c r="I60" s="4">
        <v>3.1</v>
      </c>
      <c r="J60" s="25">
        <v>2.3876737767902512</v>
      </c>
      <c r="K60" s="2"/>
      <c r="L60" s="25">
        <f t="shared" si="23"/>
        <v>84.942132271267496</v>
      </c>
      <c r="M60" s="25" t="s">
        <v>65</v>
      </c>
      <c r="N60" s="112">
        <v>3.1572085442294253</v>
      </c>
      <c r="O60" s="112">
        <v>0.96100310530382482</v>
      </c>
      <c r="P60" s="130">
        <v>316.54114984338895</v>
      </c>
      <c r="Q60" s="130">
        <v>27.121288084411479</v>
      </c>
      <c r="R60" s="99">
        <f t="shared" si="7"/>
        <v>9.9740856624532942E-3</v>
      </c>
      <c r="S60" s="81">
        <f t="shared" si="8"/>
        <v>3.1539342266767492E-3</v>
      </c>
      <c r="T60" s="52">
        <f t="shared" si="3"/>
        <v>-2.0011269061626713</v>
      </c>
      <c r="U60" s="52"/>
      <c r="V60" s="70">
        <v>5</v>
      </c>
      <c r="W60" s="67">
        <v>50.468819999999994</v>
      </c>
      <c r="X60" s="67">
        <v>0.93621999999999994</v>
      </c>
      <c r="Y60" s="67">
        <v>17.78904</v>
      </c>
      <c r="Z60" s="67">
        <v>9.6165800000000008</v>
      </c>
      <c r="AA60" s="67">
        <v>0.30514000000000002</v>
      </c>
      <c r="AB60" s="67">
        <v>6.9942599999999997</v>
      </c>
      <c r="AC60" s="67">
        <v>10.957640000000001</v>
      </c>
      <c r="AD60" s="67">
        <v>2.7860999999999998</v>
      </c>
      <c r="AE60" s="67">
        <v>0.24942000000000003</v>
      </c>
      <c r="AF60" s="67"/>
      <c r="AG60" s="67"/>
      <c r="AI60" s="67"/>
      <c r="AJ60" s="2">
        <v>100.10321999999998</v>
      </c>
      <c r="AK60" s="2"/>
      <c r="AL60" s="24">
        <v>3</v>
      </c>
      <c r="AM60" s="36">
        <v>5903.6828061268197</v>
      </c>
      <c r="AN60" s="36">
        <v>94420.038355645229</v>
      </c>
      <c r="AO60" s="85">
        <v>58426.474600896683</v>
      </c>
      <c r="AP60" s="85">
        <v>1316.5536211207393</v>
      </c>
      <c r="AQ60" s="85">
        <v>36284.212031100491</v>
      </c>
      <c r="AR60" s="36">
        <v>78314.265016739562</v>
      </c>
      <c r="AT60" s="60">
        <v>316.54114984338895</v>
      </c>
      <c r="AU60" s="86">
        <v>43.936227633841703</v>
      </c>
      <c r="AV60" s="25">
        <v>29.222788516737523</v>
      </c>
      <c r="AW60" s="25">
        <v>156.90834780381758</v>
      </c>
      <c r="AX60" s="86">
        <v>37.892293071406414</v>
      </c>
      <c r="AY60" s="25">
        <v>81.862145090207861</v>
      </c>
      <c r="AZ60" s="25">
        <v>17.516571272205393</v>
      </c>
      <c r="BA60" s="36">
        <v>17.982660597477892</v>
      </c>
      <c r="BD60" s="36">
        <v>126.92189719729616</v>
      </c>
      <c r="BE60" s="36"/>
      <c r="BF60" s="24">
        <v>2</v>
      </c>
      <c r="BG60" s="94">
        <f t="shared" si="24"/>
        <v>84.942132271267496</v>
      </c>
      <c r="BH60" s="95">
        <f t="shared" si="2"/>
        <v>0.84942132271267501</v>
      </c>
      <c r="BI60" s="67">
        <v>40.120849999999997</v>
      </c>
      <c r="BJ60" s="67">
        <v>2.9100000000000001E-2</v>
      </c>
      <c r="BK60" s="67">
        <v>0.14515</v>
      </c>
      <c r="BL60" s="67">
        <v>14.5108</v>
      </c>
      <c r="BM60" s="67">
        <v>0.30499999999999999</v>
      </c>
      <c r="BN60" s="67">
        <v>45.944299999999998</v>
      </c>
      <c r="BO60" s="67">
        <v>0.28625</v>
      </c>
      <c r="BQ60" s="55"/>
      <c r="BT60" s="68">
        <v>101.40254999999999</v>
      </c>
      <c r="BU60" s="68"/>
      <c r="BV60" s="69">
        <v>8</v>
      </c>
      <c r="BW60" s="25">
        <v>45.160596942005078</v>
      </c>
      <c r="BY60" s="36">
        <v>93268.455968166658</v>
      </c>
      <c r="BZ60" s="36">
        <v>2102.8106596004422</v>
      </c>
      <c r="CA60" s="36">
        <v>277053.49689082877</v>
      </c>
      <c r="CB60" s="36">
        <v>593.48580232718336</v>
      </c>
      <c r="CC60" s="84">
        <v>2.5</v>
      </c>
      <c r="CD60" s="2">
        <v>7.9183846104071209</v>
      </c>
      <c r="CE60" s="36">
        <v>912.14853379292742</v>
      </c>
      <c r="CF60" s="36">
        <v>506.44060902285281</v>
      </c>
      <c r="CG60" s="36">
        <v>42.176637778861632</v>
      </c>
      <c r="CI60" s="2">
        <v>9.6372694324327934E-2</v>
      </c>
    </row>
    <row r="61" spans="1:88" s="24" customFormat="1" x14ac:dyDescent="0.2">
      <c r="A61" s="24" t="s">
        <v>143</v>
      </c>
      <c r="B61" s="28" t="s">
        <v>159</v>
      </c>
      <c r="C61" s="24" t="s">
        <v>145</v>
      </c>
      <c r="D61" s="24" t="s">
        <v>144</v>
      </c>
      <c r="E61" s="24" t="s">
        <v>26</v>
      </c>
      <c r="F61" s="24">
        <v>3030</v>
      </c>
      <c r="G61" s="24">
        <v>1030</v>
      </c>
      <c r="H61" s="25">
        <v>-9.3337144023921841</v>
      </c>
      <c r="I61" s="100">
        <v>1.1000000000000001</v>
      </c>
      <c r="J61" s="25">
        <v>0.44809859149948927</v>
      </c>
      <c r="K61" s="2"/>
      <c r="L61" s="25">
        <f>BG61</f>
        <v>81.225916414910003</v>
      </c>
      <c r="M61" s="25" t="s">
        <v>65</v>
      </c>
      <c r="N61" s="131">
        <v>9.1</v>
      </c>
      <c r="O61" s="112">
        <v>1</v>
      </c>
      <c r="P61" s="130">
        <v>292.60000000000002</v>
      </c>
      <c r="Q61" s="130">
        <v>2</v>
      </c>
      <c r="R61" s="99">
        <f>N61/P61</f>
        <v>3.1100478468899517E-2</v>
      </c>
      <c r="S61" s="81">
        <f>R61*SQRT((O61/N61)^2+(Q61/P61)^2)</f>
        <v>3.4242399590819024E-3</v>
      </c>
      <c r="T61" s="52">
        <f>LOG10(R61)</f>
        <v>-1.5072329294681985</v>
      </c>
      <c r="U61" s="52"/>
      <c r="V61" s="53">
        <v>20</v>
      </c>
      <c r="W61" s="59">
        <v>47.528480886316004</v>
      </c>
      <c r="X61" s="59">
        <v>0.87395664385458283</v>
      </c>
      <c r="Y61" s="59">
        <v>17.275114109744674</v>
      </c>
      <c r="Z61" s="59">
        <v>8.7790602099425641</v>
      </c>
      <c r="AA61" s="59">
        <v>0.13989897004481486</v>
      </c>
      <c r="AB61" s="59">
        <v>6.1379501765813016</v>
      </c>
      <c r="AC61" s="59">
        <v>10.796069179226109</v>
      </c>
      <c r="AD61" s="59">
        <v>2.2880879556914939</v>
      </c>
      <c r="AE61" s="59">
        <v>0.23467616248101161</v>
      </c>
      <c r="AF61" s="59">
        <v>0</v>
      </c>
      <c r="AI61" s="67"/>
      <c r="AJ61" s="59">
        <v>94.053294293882558</v>
      </c>
      <c r="AK61" s="59"/>
      <c r="AL61" s="24">
        <v>3</v>
      </c>
      <c r="AM61" s="85">
        <v>4926.489803111057</v>
      </c>
      <c r="AN61" s="85">
        <v>46373.082701118947</v>
      </c>
      <c r="AO61" s="85">
        <v>68167.054413651989</v>
      </c>
      <c r="AP61" s="85">
        <v>1246.7183382947326</v>
      </c>
      <c r="AQ61" s="85">
        <v>32030.622185533852</v>
      </c>
      <c r="AR61" s="36">
        <v>74829.809409433234</v>
      </c>
      <c r="AS61" s="53"/>
      <c r="AT61" s="85">
        <v>292.62699777305488</v>
      </c>
      <c r="AU61" s="85">
        <v>32.19470374549195</v>
      </c>
      <c r="AV61" s="86">
        <v>12.5295751596207</v>
      </c>
      <c r="AW61" s="53"/>
      <c r="AX61" s="85">
        <v>87.034418479963449</v>
      </c>
      <c r="AY61" s="86">
        <v>29.180093362322548</v>
      </c>
      <c r="AZ61" s="53"/>
      <c r="BA61" s="59">
        <v>13.377898069198002</v>
      </c>
      <c r="BB61" s="59">
        <v>39.040885483391015</v>
      </c>
      <c r="BC61" s="59">
        <v>1.7598722306367354</v>
      </c>
      <c r="BD61" s="53"/>
      <c r="BE61" s="53"/>
      <c r="BF61" s="53">
        <v>20</v>
      </c>
      <c r="BG61" s="94">
        <f>100*(BN61/40.3/(BN61/40.3+BL61/71.8))</f>
        <v>81.225916414910003</v>
      </c>
      <c r="BH61" s="95">
        <f>BG61/100</f>
        <v>0.81225916414910004</v>
      </c>
      <c r="BI61" s="59">
        <v>39.671690939999998</v>
      </c>
      <c r="BJ61" s="59">
        <v>9.0849999999999993E-3</v>
      </c>
      <c r="BK61" s="59">
        <v>1.9513514999999999E-2</v>
      </c>
      <c r="BL61" s="59">
        <v>17.021982074999997</v>
      </c>
      <c r="BM61" s="59">
        <v>0.22241269999999999</v>
      </c>
      <c r="BN61" s="59">
        <v>41.335824394999996</v>
      </c>
      <c r="BO61" s="59">
        <v>0.17304367999999998</v>
      </c>
      <c r="BP61" s="59">
        <v>1.9250000000000001E-3</v>
      </c>
      <c r="BQ61" s="55">
        <v>13.085494492297222</v>
      </c>
      <c r="BR61" s="59"/>
      <c r="BS61" s="59">
        <v>4.1355000000000003E-2</v>
      </c>
      <c r="BT61" s="59">
        <v>98.552262304999985</v>
      </c>
      <c r="BU61" s="59"/>
      <c r="BV61" s="53">
        <v>5</v>
      </c>
      <c r="BW61" s="85">
        <v>57.628176932386722</v>
      </c>
      <c r="BX61" s="85">
        <v>56.809087600757515</v>
      </c>
      <c r="BY61" s="85">
        <v>140565.27860622207</v>
      </c>
      <c r="BZ61" s="85">
        <v>2199.9608413450942</v>
      </c>
      <c r="CA61" s="85">
        <v>231620.63154870374</v>
      </c>
      <c r="CB61" s="85">
        <v>1249.4130874757727</v>
      </c>
      <c r="CC61" s="85">
        <v>9.0839411017927656</v>
      </c>
      <c r="CD61" s="85">
        <v>14.626955099127731</v>
      </c>
      <c r="CE61" s="85">
        <v>399.63131312661045</v>
      </c>
      <c r="CF61" s="85">
        <v>191.41110585787268</v>
      </c>
      <c r="CG61" s="85">
        <v>249.53118328819681</v>
      </c>
      <c r="CH61" s="59">
        <v>6.9711863447567607E-2</v>
      </c>
      <c r="CI61" s="59">
        <v>9.8922293475532858E-2</v>
      </c>
    </row>
    <row r="62" spans="1:88" s="24" customFormat="1" x14ac:dyDescent="0.2">
      <c r="A62" s="24" t="s">
        <v>143</v>
      </c>
      <c r="B62" s="28" t="s">
        <v>159</v>
      </c>
      <c r="C62" s="24" t="s">
        <v>145</v>
      </c>
      <c r="D62" s="24" t="s">
        <v>144</v>
      </c>
      <c r="E62" s="24" t="s">
        <v>27</v>
      </c>
      <c r="F62" s="24">
        <v>3200</v>
      </c>
      <c r="G62" s="24">
        <v>1030</v>
      </c>
      <c r="H62" s="25">
        <v>-9.9714503962525072</v>
      </c>
      <c r="I62" s="100">
        <v>0.45</v>
      </c>
      <c r="J62" s="25">
        <v>-0.19550846912982855</v>
      </c>
      <c r="K62" s="2"/>
      <c r="L62" s="25">
        <f>BG62</f>
        <v>80.716208757210524</v>
      </c>
      <c r="M62" s="25" t="s">
        <v>65</v>
      </c>
      <c r="N62" s="131">
        <v>14</v>
      </c>
      <c r="O62" s="112">
        <v>4.2</v>
      </c>
      <c r="P62" s="130">
        <v>277.3</v>
      </c>
      <c r="Q62" s="130">
        <v>23</v>
      </c>
      <c r="R62" s="99">
        <f>N62/P62</f>
        <v>5.0486837360259641E-2</v>
      </c>
      <c r="S62" s="81">
        <f>R62*SQRT((O62/N62)^2+(Q62/P62)^2)</f>
        <v>1.5714265157338668E-2</v>
      </c>
      <c r="T62" s="52">
        <f>LOG10(R62)</f>
        <v>-1.2968218338996236</v>
      </c>
      <c r="U62" s="52"/>
      <c r="V62" s="53"/>
      <c r="W62" s="57">
        <v>47.48582857142857</v>
      </c>
      <c r="X62" s="57">
        <v>0.82192857142857156</v>
      </c>
      <c r="Y62" s="57">
        <v>17.530299999999997</v>
      </c>
      <c r="Z62" s="57">
        <v>7.7070428571428575</v>
      </c>
      <c r="AA62" s="57">
        <v>0.16801428571428567</v>
      </c>
      <c r="AB62" s="57">
        <v>4.9519571428571423</v>
      </c>
      <c r="AC62" s="57">
        <v>10.476500000000001</v>
      </c>
      <c r="AD62" s="57">
        <v>2.2439</v>
      </c>
      <c r="AE62" s="57">
        <v>0.24695714285714288</v>
      </c>
      <c r="AF62" s="57">
        <v>0.15260000000000001</v>
      </c>
      <c r="AI62" s="67"/>
      <c r="AJ62" s="57">
        <v>91.785028571428569</v>
      </c>
      <c r="AK62" s="57"/>
      <c r="AL62" s="24">
        <v>3</v>
      </c>
      <c r="AM62" s="85">
        <v>4702.2724066510773</v>
      </c>
      <c r="AN62" s="85">
        <v>45605.599340818953</v>
      </c>
      <c r="AO62" s="85">
        <v>59235.50841641915</v>
      </c>
      <c r="AP62" s="85">
        <v>1181.7263013600245</v>
      </c>
      <c r="AQ62" s="85">
        <v>30052.0067848328</v>
      </c>
      <c r="AR62" s="36">
        <v>72986.857874837442</v>
      </c>
      <c r="AS62" s="53"/>
      <c r="AT62" s="85">
        <v>277.33729354582317</v>
      </c>
      <c r="AU62" s="85">
        <v>29.889392326446256</v>
      </c>
      <c r="AV62" s="86">
        <v>6.0448228863588147</v>
      </c>
      <c r="AW62" s="53"/>
      <c r="AX62" s="85">
        <v>102.88977626201381</v>
      </c>
      <c r="AY62" s="86">
        <v>24.048265875613257</v>
      </c>
      <c r="AZ62" s="53"/>
      <c r="BA62" s="59">
        <v>12.504680444381044</v>
      </c>
      <c r="BB62" s="59">
        <v>37.304978297063826</v>
      </c>
      <c r="BC62" s="59">
        <v>1.5589186028434405</v>
      </c>
      <c r="BD62" s="53"/>
      <c r="BE62" s="53"/>
      <c r="BF62" s="53">
        <v>10</v>
      </c>
      <c r="BG62" s="94">
        <f>100*(BN62/40.3/(BN62/40.3+BL62/71.8))</f>
        <v>80.716208757210524</v>
      </c>
      <c r="BH62" s="95">
        <f>BG62/100</f>
        <v>0.80716208757210528</v>
      </c>
      <c r="BI62" s="59">
        <v>39.452071713147404</v>
      </c>
      <c r="BJ62" s="59">
        <v>1.2790858588853964E-2</v>
      </c>
      <c r="BK62" s="59">
        <v>1.7023909312258015E-2</v>
      </c>
      <c r="BL62" s="59">
        <v>18.134332061068701</v>
      </c>
      <c r="BM62" s="59">
        <v>0.27776399648895161</v>
      </c>
      <c r="BN62" s="59">
        <v>42.604012096774184</v>
      </c>
      <c r="BO62" s="59">
        <v>0.20963294503167026</v>
      </c>
      <c r="BP62" s="59">
        <v>3.3400000000000005E-3</v>
      </c>
      <c r="BQ62" s="55">
        <v>22.70418265157025</v>
      </c>
      <c r="BR62" s="59"/>
      <c r="BS62" s="59">
        <v>1.252E-2</v>
      </c>
      <c r="BT62" s="59">
        <v>100.75878632380004</v>
      </c>
      <c r="BU62" s="59"/>
      <c r="BV62" s="53">
        <v>5</v>
      </c>
      <c r="BW62" s="85">
        <v>56.674118660555813</v>
      </c>
      <c r="BX62" s="85">
        <v>47.645509292367166</v>
      </c>
      <c r="BY62" s="85">
        <v>146834.4454394262</v>
      </c>
      <c r="BZ62" s="85">
        <v>2166.294390419062</v>
      </c>
      <c r="CA62" s="85">
        <v>228204.26693458308</v>
      </c>
      <c r="CB62" s="85">
        <v>1133.6645736989083</v>
      </c>
      <c r="CC62" s="85">
        <v>13.987870879439262</v>
      </c>
      <c r="CD62" s="85">
        <v>13.506697583377871</v>
      </c>
      <c r="CE62" s="85">
        <v>166.96987403339799</v>
      </c>
      <c r="CF62" s="85">
        <v>177.25386699152597</v>
      </c>
      <c r="CG62" s="85">
        <v>180.36425132646067</v>
      </c>
      <c r="CH62" s="59">
        <v>0.11718018509634516</v>
      </c>
      <c r="CI62" s="59">
        <v>0.11449552689879479</v>
      </c>
    </row>
    <row r="63" spans="1:88" s="24" customFormat="1" x14ac:dyDescent="0.2">
      <c r="A63" s="24" t="s">
        <v>143</v>
      </c>
      <c r="B63" s="28" t="s">
        <v>159</v>
      </c>
      <c r="C63" s="24" t="s">
        <v>145</v>
      </c>
      <c r="D63" s="24" t="s">
        <v>144</v>
      </c>
      <c r="E63" s="24" t="s">
        <v>28</v>
      </c>
      <c r="F63" s="24">
        <v>3030</v>
      </c>
      <c r="G63" s="24">
        <v>1030</v>
      </c>
      <c r="H63" s="25">
        <v>-10.433714402392184</v>
      </c>
      <c r="I63" s="100">
        <v>0</v>
      </c>
      <c r="J63" s="25">
        <v>-0.65190140850051037</v>
      </c>
      <c r="K63" s="2"/>
      <c r="L63" s="25">
        <f>BG63</f>
        <v>80.239194285467448</v>
      </c>
      <c r="M63" s="25" t="s">
        <v>65</v>
      </c>
      <c r="N63" s="131">
        <v>18.7</v>
      </c>
      <c r="O63" s="112">
        <v>13</v>
      </c>
      <c r="P63" s="130">
        <v>263.3</v>
      </c>
      <c r="Q63" s="130">
        <v>10</v>
      </c>
      <c r="R63" s="99">
        <f>N63/P63</f>
        <v>7.1021648309912644E-2</v>
      </c>
      <c r="S63" s="81">
        <f>R63*SQRT((O63/N63)^2+(Q63/P63)^2)</f>
        <v>4.9446964802122156E-2</v>
      </c>
      <c r="T63" s="52">
        <f>LOG10(R63)</f>
        <v>-1.1486092525695693</v>
      </c>
      <c r="U63" s="52"/>
      <c r="V63" s="53"/>
      <c r="W63" s="57">
        <v>47.180444444444447</v>
      </c>
      <c r="X63" s="57">
        <v>0.85286666666666677</v>
      </c>
      <c r="Y63" s="57">
        <v>17.563555555555556</v>
      </c>
      <c r="Z63" s="57">
        <v>7.9112777777777774</v>
      </c>
      <c r="AA63" s="57">
        <v>0.16128888888888893</v>
      </c>
      <c r="AB63" s="57">
        <v>5.1808666666666667</v>
      </c>
      <c r="AC63" s="57">
        <v>10.530311111111111</v>
      </c>
      <c r="AD63" s="57">
        <v>2.219122222222222</v>
      </c>
      <c r="AE63" s="57">
        <v>0.24739999999999998</v>
      </c>
      <c r="AF63" s="57">
        <v>0.16311111111111112</v>
      </c>
      <c r="AI63" s="67"/>
      <c r="AJ63" s="57">
        <v>92.010244444444439</v>
      </c>
      <c r="AK63" s="57"/>
      <c r="AL63" s="24">
        <v>4</v>
      </c>
      <c r="AM63" s="85">
        <v>4504.7262614221263</v>
      </c>
      <c r="AN63" s="85">
        <v>45404.009776776911</v>
      </c>
      <c r="AO63" s="85">
        <v>54078.450846741769</v>
      </c>
      <c r="AP63" s="85">
        <v>1135.8437488415445</v>
      </c>
      <c r="AQ63" s="85">
        <v>25014.625249257795</v>
      </c>
      <c r="AR63" s="36">
        <v>70972.282880311643</v>
      </c>
      <c r="AS63" s="53"/>
      <c r="AT63" s="85">
        <v>263.34243911728328</v>
      </c>
      <c r="AU63" s="85">
        <v>27.900894970829661</v>
      </c>
      <c r="AV63" s="86">
        <v>4.2709153707766045</v>
      </c>
      <c r="AW63" s="53"/>
      <c r="AX63" s="85">
        <v>95.513558879395831</v>
      </c>
      <c r="AY63" s="86">
        <v>18.623943340643898</v>
      </c>
      <c r="AZ63" s="53"/>
      <c r="BA63" s="59">
        <v>11.493341389082527</v>
      </c>
      <c r="BB63" s="59">
        <v>35.010836096042119</v>
      </c>
      <c r="BC63" s="59">
        <v>1.7732744731261543</v>
      </c>
      <c r="BD63" s="53"/>
      <c r="BE63" s="53"/>
      <c r="BF63" s="53">
        <v>10</v>
      </c>
      <c r="BG63" s="94">
        <f>100*(BN63/40.3/(BN63/40.3+BL63/71.8))</f>
        <v>80.239194285467448</v>
      </c>
      <c r="BH63" s="95">
        <f>BG63/100</f>
        <v>0.80239194285467452</v>
      </c>
      <c r="BI63" s="59">
        <v>39.426553784860552</v>
      </c>
      <c r="BJ63" s="59">
        <v>1.3482790660893978E-2</v>
      </c>
      <c r="BK63" s="59">
        <v>1.8381032211711168E-2</v>
      </c>
      <c r="BL63" s="59">
        <v>18.420906488549619</v>
      </c>
      <c r="BM63" s="59">
        <v>0.28023508758539095</v>
      </c>
      <c r="BN63" s="59">
        <v>41.983004032258066</v>
      </c>
      <c r="BO63" s="59">
        <v>0.20535696445341378</v>
      </c>
      <c r="BP63" s="59">
        <v>3.1399999999999996E-3</v>
      </c>
      <c r="BQ63" s="55">
        <v>21.344650756266638</v>
      </c>
      <c r="BR63" s="59"/>
      <c r="BS63" s="59">
        <v>1.636E-2</v>
      </c>
      <c r="BT63" s="59">
        <v>100.41367849748468</v>
      </c>
      <c r="BU63" s="59"/>
      <c r="BV63" s="53">
        <v>3</v>
      </c>
      <c r="BW63" s="85">
        <v>59.721909418813119</v>
      </c>
      <c r="BX63" s="85">
        <v>54.062044610972968</v>
      </c>
      <c r="BY63" s="85">
        <v>153077.16380405828</v>
      </c>
      <c r="BZ63" s="85">
        <v>2219.1302701379764</v>
      </c>
      <c r="CA63" s="85">
        <v>214337.05590109757</v>
      </c>
      <c r="CB63" s="85">
        <v>1097.2846261639475</v>
      </c>
      <c r="CC63" s="85">
        <v>18.69016063199965</v>
      </c>
      <c r="CD63" s="85">
        <v>15.488986667125793</v>
      </c>
      <c r="CE63" s="85">
        <v>127.8958262414249</v>
      </c>
      <c r="CF63" s="85">
        <v>176.4398928611495</v>
      </c>
      <c r="CG63" s="85">
        <v>215.47624152877589</v>
      </c>
      <c r="CH63" s="59">
        <v>0.15898644772018547</v>
      </c>
      <c r="CI63" s="59">
        <v>0.10830850866250979</v>
      </c>
    </row>
    <row r="64" spans="1:88" s="24" customFormat="1" x14ac:dyDescent="0.2">
      <c r="A64" s="24" t="s">
        <v>143</v>
      </c>
      <c r="B64" s="28" t="s">
        <v>159</v>
      </c>
      <c r="C64" s="24" t="s">
        <v>145</v>
      </c>
      <c r="D64" s="24" t="s">
        <v>144</v>
      </c>
      <c r="E64" s="24" t="s">
        <v>29</v>
      </c>
      <c r="F64" s="24">
        <v>2850</v>
      </c>
      <c r="G64" s="24">
        <v>1030</v>
      </c>
      <c r="H64" s="25">
        <v>-8.0466998206577252</v>
      </c>
      <c r="I64" s="100">
        <v>2.4</v>
      </c>
      <c r="J64" s="25">
        <v>1.741329596871708</v>
      </c>
      <c r="K64" s="2"/>
      <c r="L64" s="25">
        <f>BG64</f>
        <v>83.025092665400706</v>
      </c>
      <c r="M64" s="25" t="s">
        <v>65</v>
      </c>
      <c r="N64" s="131">
        <v>2.8</v>
      </c>
      <c r="O64" s="112">
        <v>0.4</v>
      </c>
      <c r="P64" s="130">
        <v>302.89999999999998</v>
      </c>
      <c r="Q64" s="130">
        <v>5</v>
      </c>
      <c r="R64" s="99">
        <f>N64/P64</f>
        <v>9.2439749092109603E-3</v>
      </c>
      <c r="S64" s="81">
        <f>R64*SQRT((O64/N64)^2+(Q64/P64)^2)</f>
        <v>1.3293545446748593E-3</v>
      </c>
      <c r="T64" s="52">
        <f>LOG10(R64)</f>
        <v>-2.0341412419906364</v>
      </c>
      <c r="U64" s="52"/>
      <c r="V64" s="53">
        <v>7</v>
      </c>
      <c r="W64" s="59">
        <v>47.566010294725743</v>
      </c>
      <c r="X64" s="59">
        <v>0.8553401185625561</v>
      </c>
      <c r="Y64" s="59">
        <v>17.58198390077364</v>
      </c>
      <c r="Z64" s="59">
        <v>8.0416772769713969</v>
      </c>
      <c r="AA64" s="59">
        <v>0.17857142857142858</v>
      </c>
      <c r="AB64" s="59">
        <v>5.8030144195475035</v>
      </c>
      <c r="AC64" s="59">
        <v>10.714443815234608</v>
      </c>
      <c r="AD64" s="59">
        <v>2.3805784196790234</v>
      </c>
      <c r="AE64" s="59">
        <v>0.23403217942467089</v>
      </c>
      <c r="AF64" s="59">
        <v>0.19707591134753771</v>
      </c>
      <c r="AI64" s="67"/>
      <c r="AJ64" s="59">
        <v>93.552727764838124</v>
      </c>
      <c r="AK64" s="59"/>
      <c r="AL64" s="24">
        <v>3</v>
      </c>
      <c r="AM64" s="85">
        <v>4938.6239261822684</v>
      </c>
      <c r="AN64" s="85">
        <v>47767.729901393846</v>
      </c>
      <c r="AO64" s="85">
        <v>62626.800536816692</v>
      </c>
      <c r="AP64" s="85">
        <v>1237.83103467261</v>
      </c>
      <c r="AQ64" s="85">
        <v>31169.050122079181</v>
      </c>
      <c r="AR64" s="36">
        <v>77364.404621017326</v>
      </c>
      <c r="AS64" s="53"/>
      <c r="AT64" s="85">
        <v>302.86841564445331</v>
      </c>
      <c r="AU64" s="85">
        <v>34.985968124638298</v>
      </c>
      <c r="AV64" s="86">
        <v>16.320577523520679</v>
      </c>
      <c r="AW64" s="53"/>
      <c r="AX64" s="85">
        <v>38.681561569414477</v>
      </c>
      <c r="AY64" s="86">
        <v>30.398351190715669</v>
      </c>
      <c r="AZ64" s="53"/>
      <c r="BA64" s="59">
        <v>15.707230624523929</v>
      </c>
      <c r="BB64" s="59">
        <v>45.85490778181947</v>
      </c>
      <c r="BC64" s="59">
        <v>1.2743789739004807</v>
      </c>
      <c r="BD64" s="53"/>
      <c r="BE64" s="53"/>
      <c r="BF64" s="53">
        <v>5</v>
      </c>
      <c r="BG64" s="94">
        <f>100*(BN64/40.3/(BN64/40.3+BL64/71.8))</f>
        <v>83.025092665400706</v>
      </c>
      <c r="BH64" s="95">
        <f>BG64/100</f>
        <v>0.83025092665400702</v>
      </c>
      <c r="BI64" s="59">
        <v>39.476903399999998</v>
      </c>
      <c r="BJ64" s="59">
        <v>1.2320000000000001E-2</v>
      </c>
      <c r="BK64" s="59">
        <v>2.18964E-2</v>
      </c>
      <c r="BL64" s="59">
        <v>15.964474400000002</v>
      </c>
      <c r="BM64" s="59">
        <v>0.32510729999999999</v>
      </c>
      <c r="BN64" s="59">
        <v>43.826539799999999</v>
      </c>
      <c r="BO64" s="59">
        <v>0.16993764</v>
      </c>
      <c r="BP64" s="59">
        <v>5.8E-4</v>
      </c>
      <c r="BQ64" s="55">
        <v>3.9426424963804618</v>
      </c>
      <c r="BR64" s="59"/>
      <c r="BS64" s="59">
        <v>7.3200000000000015E-2</v>
      </c>
      <c r="BT64" s="59">
        <v>99.931158940000017</v>
      </c>
      <c r="BU64" s="59"/>
      <c r="BV64" s="53">
        <v>6</v>
      </c>
      <c r="BW64" s="85">
        <v>49.061012298996502</v>
      </c>
      <c r="BX64" s="85">
        <v>50.938555230145603</v>
      </c>
      <c r="BY64" s="85">
        <v>124937.2003431885</v>
      </c>
      <c r="BZ64" s="85">
        <v>2182.3559392352772</v>
      </c>
      <c r="CA64" s="85">
        <v>235844.84854072882</v>
      </c>
      <c r="CB64" s="85">
        <v>1024.1834537935554</v>
      </c>
      <c r="CC64" s="85">
        <v>2.7881000561908249</v>
      </c>
      <c r="CD64" s="85">
        <v>7.5136349338339672</v>
      </c>
      <c r="CE64" s="85">
        <v>565.29861077530416</v>
      </c>
      <c r="CF64" s="85">
        <v>205.5714103525039</v>
      </c>
      <c r="CG64" s="85">
        <v>43.502012017026722</v>
      </c>
      <c r="CH64" s="59">
        <v>0.1187215023528901</v>
      </c>
      <c r="CI64" s="59">
        <v>7.4104430558856724E-2</v>
      </c>
    </row>
    <row r="65" spans="1:88" s="24" customFormat="1" ht="16" thickBot="1" x14ac:dyDescent="0.25">
      <c r="A65" s="132" t="s">
        <v>143</v>
      </c>
      <c r="B65" s="133" t="s">
        <v>159</v>
      </c>
      <c r="C65" s="132" t="s">
        <v>145</v>
      </c>
      <c r="D65" s="132" t="s">
        <v>144</v>
      </c>
      <c r="E65" s="132" t="s">
        <v>30</v>
      </c>
      <c r="F65" s="132">
        <v>2940</v>
      </c>
      <c r="G65" s="132">
        <v>1030</v>
      </c>
      <c r="H65" s="134">
        <v>-8.6002071115249539</v>
      </c>
      <c r="I65" s="135">
        <v>1.84</v>
      </c>
      <c r="J65" s="134">
        <v>1.1847140941855994</v>
      </c>
      <c r="K65" s="136"/>
      <c r="L65" s="134">
        <f>BG65</f>
        <v>81.397380947274812</v>
      </c>
      <c r="M65" s="134" t="s">
        <v>65</v>
      </c>
      <c r="N65" s="137">
        <v>6.2</v>
      </c>
      <c r="O65" s="138">
        <v>0.2</v>
      </c>
      <c r="P65" s="139">
        <v>291.8</v>
      </c>
      <c r="Q65" s="139">
        <v>4</v>
      </c>
      <c r="R65" s="140">
        <f>N65/P65</f>
        <v>2.1247429746401644E-2</v>
      </c>
      <c r="S65" s="141">
        <f>R65*SQRT((O65/N65)^2+(Q65/P65)^2)</f>
        <v>7.4471938658138043E-4</v>
      </c>
      <c r="T65" s="142">
        <f>LOG10(R65)</f>
        <v>-1.6726935980591791</v>
      </c>
      <c r="U65" s="142"/>
      <c r="V65" s="143">
        <v>10</v>
      </c>
      <c r="W65" s="144">
        <v>46.894621021819006</v>
      </c>
      <c r="X65" s="144">
        <v>0.89626879261852255</v>
      </c>
      <c r="Y65" s="144">
        <v>17.751503374923299</v>
      </c>
      <c r="Z65" s="144">
        <v>8.907098659333105</v>
      </c>
      <c r="AA65" s="144">
        <v>0.13367328681338345</v>
      </c>
      <c r="AB65" s="144">
        <v>5.6181762732540408</v>
      </c>
      <c r="AC65" s="144">
        <v>10.570972108857079</v>
      </c>
      <c r="AD65" s="144">
        <v>2.3461192598217497</v>
      </c>
      <c r="AE65" s="144">
        <v>0.24818209285930104</v>
      </c>
      <c r="AF65" s="144">
        <v>0.1736225535506169</v>
      </c>
      <c r="AG65" s="132"/>
      <c r="AH65" s="132"/>
      <c r="AI65" s="145"/>
      <c r="AJ65" s="144">
        <v>93.540237423850073</v>
      </c>
      <c r="AK65" s="144"/>
      <c r="AL65" s="132">
        <v>3</v>
      </c>
      <c r="AM65" s="146">
        <v>4750.2539262335777</v>
      </c>
      <c r="AN65" s="146">
        <v>44524.864087809183</v>
      </c>
      <c r="AO65" s="146">
        <v>61980.991872085724</v>
      </c>
      <c r="AP65" s="146">
        <v>1208.3029118571567</v>
      </c>
      <c r="AQ65" s="146">
        <v>29654.961114930164</v>
      </c>
      <c r="AR65" s="147">
        <v>73950.548887446712</v>
      </c>
      <c r="AS65" s="143"/>
      <c r="AT65" s="146">
        <v>291.84634818596538</v>
      </c>
      <c r="AU65" s="146">
        <v>32.210983635698348</v>
      </c>
      <c r="AV65" s="148">
        <v>9.9062144468668905</v>
      </c>
      <c r="AW65" s="143"/>
      <c r="AX65" s="146">
        <v>38.241627138260462</v>
      </c>
      <c r="AY65" s="148">
        <v>29.527000748717636</v>
      </c>
      <c r="AZ65" s="143"/>
      <c r="BA65" s="144">
        <v>13.8138077077202</v>
      </c>
      <c r="BB65" s="144">
        <v>39.667370203740973</v>
      </c>
      <c r="BC65" s="144">
        <v>1.4725533623883562</v>
      </c>
      <c r="BD65" s="143"/>
      <c r="BE65" s="143"/>
      <c r="BF65" s="143">
        <v>6</v>
      </c>
      <c r="BG65" s="149">
        <f>100*(BN65/40.3/(BN65/40.3+BL65/71.8))</f>
        <v>81.397380947274812</v>
      </c>
      <c r="BH65" s="150">
        <f>BG65/100</f>
        <v>0.81397380947274811</v>
      </c>
      <c r="BI65" s="144">
        <v>37.90904907975461</v>
      </c>
      <c r="BJ65" s="144">
        <v>1.3860504643774913E-2</v>
      </c>
      <c r="BK65" s="144">
        <v>2.1033612872434718E-2</v>
      </c>
      <c r="BL65" s="144">
        <v>17.758885147774038</v>
      </c>
      <c r="BM65" s="144">
        <v>0.4035903858770204</v>
      </c>
      <c r="BN65" s="144">
        <v>43.614674838270346</v>
      </c>
      <c r="BO65" s="144">
        <v>0.1914986097562594</v>
      </c>
      <c r="BP65" s="144"/>
      <c r="BQ65" s="151"/>
      <c r="BR65" s="144"/>
      <c r="BS65" s="144">
        <v>6.2850000000000003E-2</v>
      </c>
      <c r="BT65" s="144">
        <v>100.00490624852947</v>
      </c>
      <c r="BU65" s="144"/>
      <c r="BV65" s="143">
        <v>2</v>
      </c>
      <c r="BW65" s="146">
        <v>60.758554494566965</v>
      </c>
      <c r="BX65" s="146">
        <v>61.727319510508707</v>
      </c>
      <c r="BY65" s="146">
        <v>130773.66437466659</v>
      </c>
      <c r="BZ65" s="146">
        <v>2154.802110032017</v>
      </c>
      <c r="CA65" s="146">
        <v>239019.61173446852</v>
      </c>
      <c r="CB65" s="146">
        <v>1114.0050807564139</v>
      </c>
      <c r="CC65" s="146">
        <v>6.1951008900898223</v>
      </c>
      <c r="CD65" s="146">
        <v>18.641311481823244</v>
      </c>
      <c r="CE65" s="146">
        <v>622.89973385158657</v>
      </c>
      <c r="CF65" s="146">
        <v>215.73211756784417</v>
      </c>
      <c r="CG65" s="146">
        <v>135.25421288585918</v>
      </c>
      <c r="CH65" s="144">
        <v>0.33842098617672411</v>
      </c>
      <c r="CI65" s="144">
        <v>8.7130014179868195E-2</v>
      </c>
      <c r="CJ65" s="132"/>
    </row>
    <row r="66" spans="1:88" x14ac:dyDescent="0.2">
      <c r="Q66" s="10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</row>
    <row r="67" spans="1:88" x14ac:dyDescent="0.2">
      <c r="A67" s="117"/>
      <c r="N67" s="114"/>
      <c r="O67" s="114"/>
      <c r="P67" s="114"/>
      <c r="Q67" s="114"/>
      <c r="R67" s="121"/>
      <c r="S67" s="114"/>
      <c r="T67" s="118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8" spans="1:88" x14ac:dyDescent="0.2">
      <c r="A68" s="117"/>
      <c r="N68" s="114"/>
      <c r="O68" s="114"/>
      <c r="P68" s="114"/>
      <c r="Q68" s="114"/>
      <c r="R68" s="121"/>
      <c r="S68" s="114"/>
      <c r="T68" s="118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</row>
    <row r="69" spans="1:88" x14ac:dyDescent="0.2">
      <c r="R69" s="10"/>
      <c r="S69" s="117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</row>
    <row r="70" spans="1:88" x14ac:dyDescent="0.2">
      <c r="S70" s="117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</row>
    <row r="71" spans="1:88" x14ac:dyDescent="0.2">
      <c r="S71" s="7"/>
      <c r="T71" s="10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</row>
    <row r="72" spans="1:88" x14ac:dyDescent="0.2">
      <c r="S72" s="7"/>
      <c r="T72" s="1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</row>
    <row r="73" spans="1:88" x14ac:dyDescent="0.2">
      <c r="S73" s="127"/>
      <c r="T73" s="128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</row>
    <row r="74" spans="1:88" x14ac:dyDescent="0.2">
      <c r="S74" s="127"/>
      <c r="T74" s="12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</row>
    <row r="75" spans="1:88" x14ac:dyDescent="0.2">
      <c r="S75" s="127"/>
      <c r="T75" s="12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</row>
    <row r="76" spans="1:88" x14ac:dyDescent="0.2">
      <c r="S76" s="127"/>
      <c r="T76" s="12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</row>
    <row r="77" spans="1:88" x14ac:dyDescent="0.2">
      <c r="S77" s="127"/>
      <c r="T77" s="12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</row>
    <row r="78" spans="1:88" x14ac:dyDescent="0.2">
      <c r="S78" s="127"/>
      <c r="T78" s="12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</row>
    <row r="79" spans="1:88" x14ac:dyDescent="0.2">
      <c r="S79" s="126"/>
      <c r="T79" s="129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</row>
    <row r="80" spans="1:88" x14ac:dyDescent="0.2">
      <c r="S80" s="7"/>
      <c r="T80" s="1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</row>
    <row r="81" spans="19:55" x14ac:dyDescent="0.2">
      <c r="S81" s="127"/>
      <c r="T81" s="128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</row>
    <row r="82" spans="19:55" x14ac:dyDescent="0.2">
      <c r="S82" s="127"/>
      <c r="T82" s="128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</row>
    <row r="83" spans="19:55" x14ac:dyDescent="0.2">
      <c r="S83" s="127"/>
      <c r="T83" s="128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</row>
    <row r="84" spans="19:55" x14ac:dyDescent="0.2">
      <c r="S84" s="127"/>
      <c r="T84" s="128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</row>
    <row r="85" spans="19:55" x14ac:dyDescent="0.2">
      <c r="S85" s="127"/>
      <c r="T85" s="128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</row>
    <row r="86" spans="19:55" x14ac:dyDescent="0.2">
      <c r="S86" s="127"/>
      <c r="T86" s="128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</row>
    <row r="87" spans="19:55" x14ac:dyDescent="0.2">
      <c r="S87" s="126"/>
      <c r="T87" s="129"/>
      <c r="Z87" s="6"/>
      <c r="AG87" s="14"/>
      <c r="AM87" s="6"/>
      <c r="AW87" s="15"/>
      <c r="AX87" s="16"/>
      <c r="AY87" s="16"/>
      <c r="AZ87" s="16"/>
      <c r="BA87" s="16"/>
      <c r="BB87" s="16"/>
      <c r="BC87" s="16"/>
    </row>
    <row r="88" spans="19:55" x14ac:dyDescent="0.2">
      <c r="S88" s="117"/>
      <c r="Z88" s="6"/>
      <c r="AG88" s="14"/>
      <c r="AM88" s="6"/>
      <c r="AW88" s="15"/>
      <c r="AX88" s="16"/>
      <c r="AY88" s="16"/>
      <c r="AZ88" s="16"/>
      <c r="BA88" s="16"/>
      <c r="BB88" s="16"/>
      <c r="BC88" s="16"/>
    </row>
    <row r="89" spans="19:55" x14ac:dyDescent="0.2">
      <c r="S89" s="117"/>
      <c r="Z89" s="6"/>
      <c r="AG89" s="14"/>
      <c r="AM89" s="6"/>
      <c r="AW89" s="15"/>
      <c r="AX89" s="16"/>
      <c r="AY89" s="16"/>
      <c r="AZ89" s="16"/>
      <c r="BA89" s="16"/>
      <c r="BB89" s="16"/>
      <c r="BC89" s="16"/>
    </row>
    <row r="90" spans="19:55" x14ac:dyDescent="0.2">
      <c r="S90" s="117"/>
      <c r="Z90" s="6"/>
      <c r="AG90" s="14"/>
      <c r="AM90" s="6"/>
      <c r="AW90" s="15"/>
      <c r="AX90" s="16"/>
      <c r="AY90" s="16"/>
      <c r="AZ90" s="16"/>
      <c r="BA90" s="16"/>
      <c r="BB90" s="16"/>
      <c r="BC90" s="16"/>
    </row>
    <row r="91" spans="19:55" x14ac:dyDescent="0.2">
      <c r="S91" s="117"/>
      <c r="Z91" s="6"/>
      <c r="AG91" s="14"/>
      <c r="AM91" s="6"/>
      <c r="AW91" s="15"/>
      <c r="AX91" s="16"/>
      <c r="AY91" s="16"/>
      <c r="AZ91" s="16"/>
      <c r="BA91" s="16"/>
      <c r="BB91" s="16"/>
      <c r="BC91" s="16"/>
    </row>
    <row r="92" spans="19:55" x14ac:dyDescent="0.2">
      <c r="S92" s="117"/>
      <c r="Z92" s="6"/>
      <c r="AG92" s="14"/>
      <c r="AM92" s="6"/>
      <c r="AW92" s="15"/>
      <c r="AX92" s="16"/>
      <c r="AY92" s="16"/>
      <c r="AZ92" s="16"/>
      <c r="BA92" s="16"/>
      <c r="BB92" s="16"/>
      <c r="BC92" s="16"/>
    </row>
    <row r="93" spans="19:55" x14ac:dyDescent="0.2">
      <c r="S93" s="117"/>
      <c r="Z93" s="6"/>
      <c r="AG93" s="14"/>
      <c r="AM93" s="6"/>
      <c r="AW93" s="15"/>
      <c r="AX93" s="16"/>
      <c r="AY93" s="16"/>
      <c r="AZ93" s="16"/>
      <c r="BA93" s="16"/>
      <c r="BB93" s="16"/>
      <c r="BC93" s="16"/>
    </row>
    <row r="94" spans="19:55" x14ac:dyDescent="0.2">
      <c r="S94" s="117"/>
      <c r="Z94" s="6"/>
      <c r="AG94" s="14"/>
      <c r="AM94" s="6"/>
      <c r="AW94" s="15"/>
      <c r="AX94" s="16"/>
      <c r="AY94" s="16"/>
      <c r="AZ94" s="16"/>
      <c r="BA94" s="16"/>
      <c r="BB94" s="16"/>
      <c r="BC94" s="16"/>
    </row>
    <row r="95" spans="19:55" x14ac:dyDescent="0.2">
      <c r="S95" s="117"/>
      <c r="Z95" s="6"/>
      <c r="AG95" s="14"/>
      <c r="AM95" s="6"/>
      <c r="AW95" s="15"/>
      <c r="AX95" s="16"/>
      <c r="AY95" s="16"/>
      <c r="AZ95" s="16"/>
      <c r="BA95" s="16"/>
      <c r="BB95" s="16"/>
      <c r="BC95" s="16"/>
    </row>
    <row r="96" spans="19:55" x14ac:dyDescent="0.2">
      <c r="S96" s="117"/>
      <c r="Y96" s="14"/>
      <c r="Z96" s="6"/>
      <c r="AL96" s="14"/>
      <c r="AM96" s="6"/>
      <c r="BB96" s="15"/>
      <c r="BC96" s="16"/>
    </row>
    <row r="97" spans="19:55" x14ac:dyDescent="0.2">
      <c r="S97" s="117"/>
      <c r="Y97" s="14"/>
      <c r="Z97" s="6"/>
      <c r="AL97" s="14"/>
      <c r="AM97" s="6"/>
      <c r="BB97" s="15"/>
      <c r="BC97" s="16"/>
    </row>
    <row r="98" spans="19:55" x14ac:dyDescent="0.2">
      <c r="S98" s="117"/>
      <c r="Y98" s="14"/>
      <c r="Z98" s="6"/>
      <c r="AL98" s="14"/>
      <c r="AM98" s="6"/>
      <c r="BB98" s="15"/>
      <c r="BC98" s="16"/>
    </row>
    <row r="99" spans="19:55" x14ac:dyDescent="0.2">
      <c r="Y99" s="14"/>
      <c r="Z99" s="6"/>
      <c r="AL99" s="14"/>
      <c r="AM99" s="6"/>
      <c r="BB99" s="15"/>
      <c r="BC99" s="16"/>
    </row>
    <row r="100" spans="19:55" x14ac:dyDescent="0.2">
      <c r="Y100" s="14"/>
      <c r="Z100" s="6"/>
      <c r="AL100" s="14"/>
      <c r="AM100" s="6"/>
      <c r="BB100" s="15"/>
      <c r="BC100" s="16"/>
    </row>
    <row r="101" spans="19:55" x14ac:dyDescent="0.2">
      <c r="Y101" s="14"/>
      <c r="Z101" s="6"/>
      <c r="AL101" s="14"/>
      <c r="AM101" s="6"/>
      <c r="BB101" s="15"/>
      <c r="BC101" s="16"/>
    </row>
    <row r="102" spans="19:55" x14ac:dyDescent="0.2">
      <c r="Y102" s="14"/>
      <c r="Z102" s="6"/>
      <c r="AL102" s="14"/>
      <c r="AM102" s="6"/>
      <c r="BB102" s="15"/>
      <c r="BC102" s="16"/>
    </row>
    <row r="103" spans="19:55" x14ac:dyDescent="0.2">
      <c r="Y103" s="14"/>
      <c r="Z103" s="6"/>
      <c r="AL103" s="14"/>
      <c r="AM103" s="6"/>
      <c r="BB103" s="15"/>
      <c r="BC103" s="16"/>
    </row>
  </sheetData>
  <conditionalFormatting sqref="AL37">
    <cfRule type="cellIs" dxfId="0" priority="1" stopIfTrue="1" operator="between">
      <formula>0</formula>
      <formula>0.5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PlotDat1</vt:lpstr>
      <vt:lpstr>Appendix-A4-LiterExp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Microsoft Office User</cp:lastModifiedBy>
  <dcterms:created xsi:type="dcterms:W3CDTF">2016-10-07T04:43:56Z</dcterms:created>
  <dcterms:modified xsi:type="dcterms:W3CDTF">2017-12-18T15:24:50Z</dcterms:modified>
</cp:coreProperties>
</file>